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2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3.xml" ContentType="application/vnd.openxmlformats-officedocument.drawing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xampp\htdocs\HolaM\Observatorio181021\Estadisticas\Doc\Ministerio_Mujer\Violencia\"/>
    </mc:Choice>
  </mc:AlternateContent>
  <xr:revisionPtr revIDLastSave="0" documentId="8_{96B94155-FDE4-4720-9475-16B913E2F945}" xr6:coauthVersionLast="47" xr6:coauthVersionMax="47" xr10:uidLastSave="{00000000-0000-0000-0000-000000000000}"/>
  <bookViews>
    <workbookView xWindow="-108" yWindow="-108" windowWidth="23256" windowHeight="12576" activeTab="5" xr2:uid="{A84087F4-499D-4D7B-8160-5510BBA0A0CA}"/>
  </bookViews>
  <sheets>
    <sheet name="GENERAL" sheetId="2" r:id="rId1"/>
    <sheet name="MESES" sheetId="3" r:id="rId2"/>
    <sheet name="PROVINCIAS" sheetId="4" r:id="rId3"/>
    <sheet name="TIPO DE VIOLENCIA" sheetId="5" r:id="rId4"/>
    <sheet name="FEMINICIDIO" sheetId="6" r:id="rId5"/>
    <sheet name="PERSONAS ALBERGADAS" sheetId="7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5" i="7" l="1"/>
  <c r="C107" i="4"/>
  <c r="C88" i="4"/>
  <c r="C31" i="4"/>
  <c r="C50" i="4"/>
  <c r="C69" i="4"/>
  <c r="C126" i="4"/>
  <c r="C145" i="4"/>
  <c r="C165" i="4"/>
  <c r="L9" i="3"/>
  <c r="L20" i="3"/>
  <c r="M6" i="4"/>
  <c r="M7" i="4"/>
  <c r="M8" i="4"/>
  <c r="M9" i="4"/>
  <c r="M10" i="4"/>
  <c r="M11" i="4"/>
  <c r="M12" i="4"/>
  <c r="M5" i="4"/>
  <c r="I21" i="2"/>
  <c r="H21" i="2"/>
  <c r="G21" i="2"/>
  <c r="F21" i="2"/>
  <c r="D21" i="2"/>
  <c r="C11" i="5"/>
  <c r="L12" i="4"/>
  <c r="K12" i="4"/>
  <c r="L11" i="4"/>
  <c r="K11" i="4"/>
  <c r="L10" i="4"/>
  <c r="K10" i="4"/>
  <c r="L8" i="4"/>
  <c r="K8" i="4"/>
  <c r="L19" i="3"/>
  <c r="L18" i="3"/>
  <c r="L17" i="3"/>
  <c r="K16" i="3"/>
  <c r="L9" i="4" s="1"/>
  <c r="J16" i="3"/>
  <c r="K9" i="4" s="1"/>
  <c r="L15" i="3"/>
  <c r="L14" i="3"/>
  <c r="L13" i="3"/>
  <c r="L12" i="3"/>
  <c r="L11" i="3"/>
  <c r="L10" i="3"/>
  <c r="L8" i="3"/>
  <c r="K7" i="3"/>
  <c r="K20" i="3" s="1"/>
  <c r="L6" i="3"/>
  <c r="L5" i="3"/>
  <c r="J7" i="3"/>
  <c r="J20" i="3" s="1"/>
  <c r="C66" i="4"/>
  <c r="J12" i="4"/>
  <c r="C162" i="4" s="1"/>
  <c r="I12" i="4"/>
  <c r="C161" i="4" s="1"/>
  <c r="H12" i="4"/>
  <c r="C160" i="4" s="1"/>
  <c r="G12" i="4"/>
  <c r="C159" i="4" s="1"/>
  <c r="F12" i="4"/>
  <c r="C158" i="4" s="1"/>
  <c r="E12" i="4"/>
  <c r="C157" i="4" s="1"/>
  <c r="D12" i="4"/>
  <c r="C156" i="4" s="1"/>
  <c r="J11" i="4"/>
  <c r="C142" i="4" s="1"/>
  <c r="I11" i="4"/>
  <c r="C141" i="4" s="1"/>
  <c r="H11" i="4"/>
  <c r="C140" i="4" s="1"/>
  <c r="G11" i="4"/>
  <c r="C139" i="4" s="1"/>
  <c r="F11" i="4"/>
  <c r="C138" i="4" s="1"/>
  <c r="E11" i="4"/>
  <c r="C137" i="4" s="1"/>
  <c r="D11" i="4"/>
  <c r="C136" i="4" s="1"/>
  <c r="J10" i="4"/>
  <c r="C123" i="4" s="1"/>
  <c r="I10" i="4"/>
  <c r="C122" i="4" s="1"/>
  <c r="H10" i="4"/>
  <c r="C121" i="4" s="1"/>
  <c r="G10" i="4"/>
  <c r="C120" i="4" s="1"/>
  <c r="F10" i="4"/>
  <c r="C119" i="4" s="1"/>
  <c r="E10" i="4"/>
  <c r="C118" i="4" s="1"/>
  <c r="D10" i="4"/>
  <c r="C117" i="4" s="1"/>
  <c r="J8" i="4"/>
  <c r="C85" i="4" s="1"/>
  <c r="I8" i="4"/>
  <c r="C84" i="4" s="1"/>
  <c r="H8" i="4"/>
  <c r="C83" i="4" s="1"/>
  <c r="G8" i="4"/>
  <c r="C82" i="4" s="1"/>
  <c r="F8" i="4"/>
  <c r="C81" i="4" s="1"/>
  <c r="E8" i="4"/>
  <c r="C80" i="4" s="1"/>
  <c r="D8" i="4"/>
  <c r="C79" i="4" s="1"/>
  <c r="I7" i="4"/>
  <c r="C65" i="4" s="1"/>
  <c r="H7" i="4"/>
  <c r="C64" i="4" s="1"/>
  <c r="G7" i="4"/>
  <c r="C63" i="4" s="1"/>
  <c r="F7" i="4"/>
  <c r="C62" i="4" s="1"/>
  <c r="E7" i="4"/>
  <c r="C61" i="4" s="1"/>
  <c r="D7" i="4"/>
  <c r="C60" i="4" s="1"/>
  <c r="J6" i="4"/>
  <c r="C47" i="4" s="1"/>
  <c r="I6" i="4"/>
  <c r="C46" i="4" s="1"/>
  <c r="H6" i="4"/>
  <c r="C45" i="4" s="1"/>
  <c r="G6" i="4"/>
  <c r="C44" i="4" s="1"/>
  <c r="F6" i="4"/>
  <c r="C43" i="4" s="1"/>
  <c r="E6" i="4"/>
  <c r="C42" i="4" s="1"/>
  <c r="D6" i="4"/>
  <c r="C41" i="4" s="1"/>
  <c r="I16" i="3"/>
  <c r="J9" i="4" s="1"/>
  <c r="C104" i="4" s="1"/>
  <c r="C16" i="3"/>
  <c r="D9" i="4" s="1"/>
  <c r="C98" i="4" s="1"/>
  <c r="D16" i="3"/>
  <c r="E9" i="4" s="1"/>
  <c r="C99" i="4" s="1"/>
  <c r="E16" i="3"/>
  <c r="F9" i="4" s="1"/>
  <c r="C100" i="4" s="1"/>
  <c r="F16" i="3"/>
  <c r="G9" i="4" s="1"/>
  <c r="C101" i="4" s="1"/>
  <c r="G16" i="3"/>
  <c r="H9" i="4" s="1"/>
  <c r="C102" i="4" s="1"/>
  <c r="H16" i="3"/>
  <c r="I9" i="4" s="1"/>
  <c r="C103" i="4" s="1"/>
  <c r="I7" i="3"/>
  <c r="H7" i="3"/>
  <c r="I5" i="4" s="1"/>
  <c r="C27" i="4" s="1"/>
  <c r="K13" i="4" l="1"/>
  <c r="L13" i="4"/>
  <c r="I20" i="3"/>
  <c r="H20" i="3"/>
  <c r="J5" i="4"/>
  <c r="C28" i="4" s="1"/>
  <c r="I13" i="4"/>
  <c r="L16" i="3"/>
  <c r="J13" i="4" l="1"/>
  <c r="C57" i="5"/>
  <c r="D56" i="5" s="1"/>
  <c r="C73" i="5"/>
  <c r="D72" i="5" s="1"/>
  <c r="C42" i="5"/>
  <c r="D11" i="5"/>
  <c r="D5" i="5" l="1"/>
  <c r="D42" i="5"/>
  <c r="D6" i="5"/>
  <c r="D9" i="5"/>
  <c r="D69" i="5"/>
  <c r="D53" i="5"/>
  <c r="D7" i="5"/>
  <c r="D39" i="5"/>
  <c r="D71" i="5"/>
  <c r="D54" i="5"/>
  <c r="D70" i="5"/>
  <c r="D4" i="5"/>
  <c r="D8" i="5"/>
  <c r="D40" i="5"/>
  <c r="D73" i="5"/>
  <c r="D55" i="5"/>
  <c r="D57" i="5"/>
  <c r="D41" i="5"/>
  <c r="D38" i="5"/>
  <c r="D10" i="5"/>
  <c r="D25" i="5"/>
  <c r="G7" i="3" l="1"/>
  <c r="F7" i="3"/>
  <c r="G5" i="4" s="1"/>
  <c r="C25" i="4" s="1"/>
  <c r="E7" i="3"/>
  <c r="D7" i="3"/>
  <c r="C7" i="3"/>
  <c r="I17" i="2"/>
  <c r="H17" i="2"/>
  <c r="G17" i="2"/>
  <c r="E17" i="2"/>
  <c r="H8" i="2"/>
  <c r="C20" i="3" l="1"/>
  <c r="D5" i="4"/>
  <c r="D13" i="4" s="1"/>
  <c r="L7" i="3"/>
  <c r="H5" i="4"/>
  <c r="G20" i="3"/>
  <c r="D20" i="3"/>
  <c r="E5" i="4"/>
  <c r="C23" i="4" s="1"/>
  <c r="E20" i="3"/>
  <c r="F5" i="4"/>
  <c r="C24" i="4" s="1"/>
  <c r="F20" i="3"/>
  <c r="E21" i="2"/>
  <c r="G13" i="4"/>
  <c r="F13" i="4" l="1"/>
  <c r="C26" i="4"/>
  <c r="H13" i="4"/>
  <c r="C22" i="4"/>
  <c r="E13" i="4"/>
  <c r="M13" i="4" l="1"/>
  <c r="N7" i="4" s="1"/>
  <c r="N9" i="4" l="1"/>
  <c r="N11" i="4"/>
  <c r="N8" i="4"/>
  <c r="N12" i="4"/>
  <c r="N5" i="4"/>
  <c r="N10" i="4"/>
  <c r="N6" i="4"/>
</calcChain>
</file>

<file path=xl/sharedStrings.xml><?xml version="1.0" encoding="utf-8"?>
<sst xmlns="http://schemas.openxmlformats.org/spreadsheetml/2006/main" count="293" uniqueCount="81">
  <si>
    <t>Provincia</t>
  </si>
  <si>
    <t>CEM</t>
  </si>
  <si>
    <t>Casos de Personas Atendidas por Violencia Contra las Mujeres e Integrates del Grupo Familiar</t>
  </si>
  <si>
    <t>Total</t>
  </si>
  <si>
    <t>Sexo</t>
  </si>
  <si>
    <t>Grupos de Edad</t>
  </si>
  <si>
    <t>Mujeres</t>
  </si>
  <si>
    <t>Hombres</t>
  </si>
  <si>
    <t>0 - 17 años</t>
  </si>
  <si>
    <t>18 - 59 años</t>
  </si>
  <si>
    <t>60 a más años</t>
  </si>
  <si>
    <t>ALTO AMAZONAS</t>
  </si>
  <si>
    <t>COMISARIA YURIMAGUAS</t>
  </si>
  <si>
    <t>YURIMAGUAS</t>
  </si>
  <si>
    <t>SUB TOTAL PROVINCIA ALTO AMAZONAS</t>
  </si>
  <si>
    <t>DATEM DEL MARAÑON</t>
  </si>
  <si>
    <t>LORETO</t>
  </si>
  <si>
    <t>NAUTA</t>
  </si>
  <si>
    <t>MARISCAL RAMON CASTILLA</t>
  </si>
  <si>
    <t>CABALLO COCHA</t>
  </si>
  <si>
    <t>MAYNAS</t>
  </si>
  <si>
    <t>COMISARIA IQUITOS</t>
  </si>
  <si>
    <t>COMISARIA 9 DE OCTUBRE</t>
  </si>
  <si>
    <t xml:space="preserve">IQUITOS </t>
  </si>
  <si>
    <t>NAPO</t>
  </si>
  <si>
    <t>SAN JUAN BAUTISTA</t>
  </si>
  <si>
    <t>SUB TOTAL PROVINCIA MAYNAS</t>
  </si>
  <si>
    <t>PUTUMAYO</t>
  </si>
  <si>
    <t>REQUENA</t>
  </si>
  <si>
    <t>UCAYALI</t>
  </si>
  <si>
    <t>TOTAL</t>
  </si>
  <si>
    <t>Fuente: Registro de casos del CEM / AURORA / MIMP</t>
  </si>
  <si>
    <t>CASOS ATENDIDOS A PERSONAS AFECTADAS POR HECHOS DE VIOLENCIA CONTRA LAS MUJERES Y LOS INTEGRANTES DEL GRUPO FAMILIAR</t>
  </si>
  <si>
    <t>MESES</t>
  </si>
  <si>
    <t>ENERO</t>
  </si>
  <si>
    <t>FEBRERO</t>
  </si>
  <si>
    <t>MARZO</t>
  </si>
  <si>
    <t>ABRIL</t>
  </si>
  <si>
    <t>MAYO</t>
  </si>
  <si>
    <t>PROVINCIAS</t>
  </si>
  <si>
    <t>%</t>
  </si>
  <si>
    <t>TOTAL CASOS REPORTADOS</t>
  </si>
  <si>
    <t>0 - 5 años</t>
  </si>
  <si>
    <t xml:space="preserve">6 - 11 años </t>
  </si>
  <si>
    <t>12 - 14 años</t>
  </si>
  <si>
    <t>15 - 17 años</t>
  </si>
  <si>
    <t>18 - 29 años</t>
  </si>
  <si>
    <t>30 - 59 años</t>
  </si>
  <si>
    <t xml:space="preserve">Fuente: Registro de casos del CEM / AURORA / MIMP
</t>
  </si>
  <si>
    <t>Violencia Femenina</t>
  </si>
  <si>
    <t>Fisica</t>
  </si>
  <si>
    <t xml:space="preserve">Sexual </t>
  </si>
  <si>
    <t>Económica</t>
  </si>
  <si>
    <t>Psicológica</t>
  </si>
  <si>
    <t>Violencia Masculino</t>
  </si>
  <si>
    <t>Feminicidio</t>
  </si>
  <si>
    <t xml:space="preserve">LORETO </t>
  </si>
  <si>
    <t>TROMPETEROS</t>
  </si>
  <si>
    <t>Tentativa de Feminicidio</t>
  </si>
  <si>
    <t>Personas albergadas en HTR</t>
  </si>
  <si>
    <t>Niños, niñas y acompañantes</t>
  </si>
  <si>
    <t>PROVINCIA</t>
  </si>
  <si>
    <t xml:space="preserve">Tipo Violencia </t>
  </si>
  <si>
    <t>EDAD</t>
  </si>
  <si>
    <t>CANTIDAD</t>
  </si>
  <si>
    <t>REPORTE DE VIOLENCIA POR TIPO</t>
  </si>
  <si>
    <t>REPORTE DE VIOLENCIA POR SEXO</t>
  </si>
  <si>
    <t>REPORTE DE VIOLENCIA POR EDAD</t>
  </si>
  <si>
    <t>CASOS DE PERSONAS ALBERGADAS EN LOS HTR</t>
  </si>
  <si>
    <t>CASOS DE TENTATIVA DE FEMINICIDIO</t>
  </si>
  <si>
    <t>CASOS CON CARACTERÍSTICAS DE FEMINICIDIO</t>
  </si>
  <si>
    <t>JUNIO</t>
  </si>
  <si>
    <t>JULIO</t>
  </si>
  <si>
    <t xml:space="preserve">JUNIO </t>
  </si>
  <si>
    <t>AGOSTO</t>
  </si>
  <si>
    <t>SETIEMBRE</t>
  </si>
  <si>
    <t xml:space="preserve">AGOSTO </t>
  </si>
  <si>
    <t>PUNCHANA</t>
  </si>
  <si>
    <t>CASOS REPORTADOS DE ENERO A SETIEMBRE 2022</t>
  </si>
  <si>
    <t>CASOS REPORTADOS POR MESES DE ENERO A SETIEMBRE 2022</t>
  </si>
  <si>
    <t>CASOS REPORTADOS POR PROVINCIAS DE ENERO A SETIEMBRE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</si>
</sst>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Agency FB"/>
      <family val="2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2ECC4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CC00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11">
    <xf numFmtId="0" fontId="0" fillId="0" borderId="0" xfId="0"/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vertical="center"/>
    </xf>
    <xf numFmtId="0" fontId="4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0" borderId="0" xfId="0" applyFont="1"/>
    <xf numFmtId="0" fontId="7" fillId="4" borderId="10" xfId="0" applyFont="1" applyFill="1" applyBorder="1" applyAlignment="1">
      <alignment horizontal="center"/>
    </xf>
    <xf numFmtId="0" fontId="7" fillId="4" borderId="2" xfId="0" applyFont="1" applyFill="1" applyBorder="1" applyAlignment="1">
      <alignment horizontal="center"/>
    </xf>
    <xf numFmtId="0" fontId="7" fillId="4" borderId="11" xfId="0" applyFont="1" applyFill="1" applyBorder="1" applyAlignment="1">
      <alignment horizontal="center"/>
    </xf>
    <xf numFmtId="0" fontId="8" fillId="5" borderId="2" xfId="0" applyFont="1" applyFill="1" applyBorder="1" applyAlignment="1">
      <alignment horizontal="center" vertical="center"/>
    </xf>
    <xf numFmtId="0" fontId="8" fillId="6" borderId="2" xfId="0" applyFont="1" applyFill="1" applyBorder="1" applyAlignment="1">
      <alignment horizontal="center"/>
    </xf>
    <xf numFmtId="10" fontId="0" fillId="7" borderId="2" xfId="1" applyNumberFormat="1" applyFont="1" applyFill="1" applyBorder="1"/>
    <xf numFmtId="0" fontId="8" fillId="4" borderId="2" xfId="0" applyFont="1" applyFill="1" applyBorder="1" applyAlignment="1">
      <alignment horizontal="center"/>
    </xf>
    <xf numFmtId="0" fontId="3" fillId="0" borderId="7" xfId="0" applyFont="1" applyBorder="1" applyAlignment="1">
      <alignment vertical="top"/>
    </xf>
    <xf numFmtId="0" fontId="2" fillId="3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3" fillId="0" borderId="0" xfId="0" applyFont="1" applyAlignment="1">
      <alignment vertical="top" wrapText="1"/>
    </xf>
    <xf numFmtId="0" fontId="6" fillId="3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0" xfId="0" applyAlignment="1">
      <alignment vertical="center"/>
    </xf>
    <xf numFmtId="0" fontId="6" fillId="8" borderId="2" xfId="0" applyFont="1" applyFill="1" applyBorder="1" applyAlignment="1">
      <alignment horizontal="center" vertical="center" wrapText="1"/>
    </xf>
    <xf numFmtId="0" fontId="6" fillId="8" borderId="2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11" fillId="5" borderId="2" xfId="0" applyFont="1" applyFill="1" applyBorder="1" applyAlignment="1">
      <alignment horizontal="center" vertical="center"/>
    </xf>
    <xf numFmtId="0" fontId="2" fillId="9" borderId="2" xfId="0" applyFont="1" applyFill="1" applyBorder="1" applyAlignment="1">
      <alignment horizontal="center"/>
    </xf>
    <xf numFmtId="0" fontId="10" fillId="10" borderId="2" xfId="0" applyFont="1" applyFill="1" applyBorder="1" applyAlignment="1">
      <alignment horizontal="left" vertical="center"/>
    </xf>
    <xf numFmtId="0" fontId="10" fillId="10" borderId="12" xfId="0" applyFont="1" applyFill="1" applyBorder="1" applyAlignment="1">
      <alignment horizontal="left" vertical="center"/>
    </xf>
    <xf numFmtId="0" fontId="11" fillId="5" borderId="8" xfId="0" applyFont="1" applyFill="1" applyBorder="1" applyAlignment="1">
      <alignment horizontal="center" vertical="center"/>
    </xf>
    <xf numFmtId="0" fontId="8" fillId="9" borderId="2" xfId="0" applyFont="1" applyFill="1" applyBorder="1" applyAlignment="1">
      <alignment horizontal="center" vertical="center"/>
    </xf>
    <xf numFmtId="0" fontId="2" fillId="9" borderId="2" xfId="0" applyFont="1" applyFill="1" applyBorder="1" applyAlignment="1">
      <alignment horizontal="center" vertical="center"/>
    </xf>
    <xf numFmtId="0" fontId="3" fillId="0" borderId="0" xfId="0" applyFont="1" applyAlignment="1">
      <alignment vertical="top"/>
    </xf>
    <xf numFmtId="0" fontId="3" fillId="9" borderId="2" xfId="0" applyFont="1" applyFill="1" applyBorder="1" applyAlignment="1">
      <alignment horizontal="center"/>
    </xf>
    <xf numFmtId="0" fontId="3" fillId="9" borderId="2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0" fillId="5" borderId="2" xfId="0" applyFill="1" applyBorder="1" applyAlignment="1">
      <alignment horizontal="center" vertical="center"/>
    </xf>
    <xf numFmtId="0" fontId="9" fillId="5" borderId="2" xfId="0" applyFont="1" applyFill="1" applyBorder="1" applyAlignment="1">
      <alignment horizontal="center" vertical="center"/>
    </xf>
    <xf numFmtId="0" fontId="0" fillId="11" borderId="2" xfId="0" applyFill="1" applyBorder="1" applyAlignment="1">
      <alignment horizontal="center" vertical="center"/>
    </xf>
    <xf numFmtId="0" fontId="9" fillId="5" borderId="2" xfId="0" applyFont="1" applyFill="1" applyBorder="1" applyAlignment="1">
      <alignment horizontal="left" vertical="center"/>
    </xf>
    <xf numFmtId="0" fontId="6" fillId="3" borderId="2" xfId="0" applyFont="1" applyFill="1" applyBorder="1" applyAlignment="1">
      <alignment horizontal="center" vertical="center" wrapText="1"/>
    </xf>
    <xf numFmtId="0" fontId="2" fillId="12" borderId="2" xfId="0" applyFont="1" applyFill="1" applyBorder="1" applyAlignment="1">
      <alignment horizontal="center" vertical="center"/>
    </xf>
    <xf numFmtId="10" fontId="0" fillId="7" borderId="2" xfId="0" applyNumberFormat="1" applyFill="1" applyBorder="1"/>
    <xf numFmtId="10" fontId="2" fillId="3" borderId="2" xfId="0" applyNumberFormat="1" applyFont="1" applyFill="1" applyBorder="1"/>
    <xf numFmtId="0" fontId="9" fillId="11" borderId="2" xfId="0" applyFont="1" applyFill="1" applyBorder="1" applyAlignment="1">
      <alignment horizontal="left" vertical="center"/>
    </xf>
    <xf numFmtId="0" fontId="2" fillId="12" borderId="2" xfId="0" applyFont="1" applyFill="1" applyBorder="1" applyAlignment="1">
      <alignment horizontal="center" vertical="center" wrapText="1"/>
    </xf>
    <xf numFmtId="0" fontId="8" fillId="9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10" fontId="0" fillId="7" borderId="0" xfId="0" applyNumberFormat="1" applyFill="1" applyBorder="1"/>
    <xf numFmtId="0" fontId="2" fillId="5" borderId="2" xfId="0" applyFont="1" applyFill="1" applyBorder="1" applyAlignment="1">
      <alignment vertical="center"/>
    </xf>
    <xf numFmtId="0" fontId="2" fillId="5" borderId="11" xfId="0" applyFont="1" applyFill="1" applyBorder="1" applyAlignment="1">
      <alignment horizontal="center" vertical="center"/>
    </xf>
    <xf numFmtId="0" fontId="0" fillId="0" borderId="0" xfId="0" applyBorder="1"/>
    <xf numFmtId="0" fontId="2" fillId="5" borderId="11" xfId="0" applyFont="1" applyFill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left" vertical="top"/>
    </xf>
    <xf numFmtId="0" fontId="2" fillId="0" borderId="1" xfId="0" applyFont="1" applyBorder="1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top"/>
    </xf>
    <xf numFmtId="0" fontId="3" fillId="3" borderId="2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top"/>
    </xf>
    <xf numFmtId="0" fontId="7" fillId="7" borderId="12" xfId="0" applyFont="1" applyFill="1" applyBorder="1" applyAlignment="1">
      <alignment horizontal="center" vertical="center"/>
    </xf>
    <xf numFmtId="0" fontId="7" fillId="7" borderId="13" xfId="0" applyFont="1" applyFill="1" applyBorder="1" applyAlignment="1">
      <alignment horizontal="center" vertical="center"/>
    </xf>
    <xf numFmtId="0" fontId="2" fillId="7" borderId="12" xfId="0" applyFont="1" applyFill="1" applyBorder="1" applyAlignment="1">
      <alignment horizontal="center" vertical="center"/>
    </xf>
    <xf numFmtId="0" fontId="2" fillId="7" borderId="13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left" vertical="top"/>
    </xf>
    <xf numFmtId="0" fontId="8" fillId="5" borderId="2" xfId="0" applyFont="1" applyFill="1" applyBorder="1" applyAlignment="1">
      <alignment horizontal="left"/>
    </xf>
    <xf numFmtId="0" fontId="8" fillId="4" borderId="2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7" fillId="4" borderId="2" xfId="0" applyFont="1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2" fillId="0" borderId="11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3" fillId="0" borderId="7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9" fillId="3" borderId="2" xfId="0" applyFont="1" applyFill="1" applyBorder="1" applyAlignment="1">
      <alignment horizontal="center"/>
    </xf>
    <xf numFmtId="0" fontId="6" fillId="4" borderId="2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Border="1" applyAlignment="1">
      <alignment horizontal="left" vertical="top"/>
    </xf>
    <xf numFmtId="0" fontId="9" fillId="3" borderId="2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2ECC4C"/>
      <color rgb="FF00CC00"/>
      <color rgb="FF00CCFF"/>
      <color rgb="FF33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s-PE">
                <a:solidFill>
                  <a:sysClr val="windowText" lastClr="000000"/>
                </a:solidFill>
              </a:rPr>
              <a:t>TOTAL DE CASOS SEGUN PROVINCIAS</a:t>
            </a:r>
          </a:p>
          <a:p>
            <a:pPr>
              <a:defRPr/>
            </a:pPr>
            <a:r>
              <a:rPr lang="es-PE" sz="800" b="0"/>
              <a:t>Fuente: Registro de casos del CEM / AURORA / MIMP </a:t>
            </a:r>
          </a:p>
        </c:rich>
      </c:tx>
      <c:layout>
        <c:manualLayout>
          <c:xMode val="edge"/>
          <c:yMode val="edge"/>
          <c:x val="0.19272090710750894"/>
          <c:y val="9.2592592592592587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419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PROVINCIAS!$C$4</c:f>
              <c:strCache>
                <c:ptCount val="1"/>
              </c:strCache>
            </c:strRef>
          </c:tx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cat>
            <c:strRef>
              <c:f>PROVINCIAS!$B$5:$B$12</c:f>
              <c:strCache>
                <c:ptCount val="8"/>
                <c:pt idx="0">
                  <c:v>ALTO AMAZONAS</c:v>
                </c:pt>
                <c:pt idx="1">
                  <c:v>DATEM DEL MARAÑON</c:v>
                </c:pt>
                <c:pt idx="2">
                  <c:v>LORETO</c:v>
                </c:pt>
                <c:pt idx="3">
                  <c:v>MARISCAL RAMON CASTILLA</c:v>
                </c:pt>
                <c:pt idx="4">
                  <c:v>MAYNAS</c:v>
                </c:pt>
                <c:pt idx="5">
                  <c:v>PUTUMAYO</c:v>
                </c:pt>
                <c:pt idx="6">
                  <c:v>REQUENA</c:v>
                </c:pt>
                <c:pt idx="7">
                  <c:v>UCAYALI</c:v>
                </c:pt>
              </c:strCache>
            </c:strRef>
          </c:cat>
          <c:val>
            <c:numRef>
              <c:f>PROVINCIAS!$C$5:$C$12</c:f>
              <c:numCache>
                <c:formatCode>General</c:formatCode>
                <c:ptCount val="8"/>
              </c:numCache>
            </c:numRef>
          </c:val>
          <c:extLst>
            <c:ext xmlns:c16="http://schemas.microsoft.com/office/drawing/2014/chart" uri="{C3380CC4-5D6E-409C-BE32-E72D297353CC}">
              <c16:uniqueId val="{00000000-462D-4EEC-98C7-17A605FC50AF}"/>
            </c:ext>
          </c:extLst>
        </c:ser>
        <c:ser>
          <c:idx val="1"/>
          <c:order val="1"/>
          <c:tx>
            <c:strRef>
              <c:f>PROVINCIAS!$M$3</c:f>
              <c:strCache>
                <c:ptCount val="1"/>
                <c:pt idx="0">
                  <c:v>TOTAL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7030A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462D-4EEC-98C7-17A605FC50AF}"/>
              </c:ext>
            </c:extLst>
          </c:dPt>
          <c:dPt>
            <c:idx val="1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462D-4EEC-98C7-17A605FC50AF}"/>
              </c:ext>
            </c:extLst>
          </c:dPt>
          <c:dPt>
            <c:idx val="2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462D-4EEC-98C7-17A605FC50AF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462D-4EEC-98C7-17A605FC50AF}"/>
              </c:ext>
            </c:extLst>
          </c:dPt>
          <c:dPt>
            <c:idx val="5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462D-4EEC-98C7-17A605FC50AF}"/>
              </c:ext>
            </c:extLst>
          </c:dPt>
          <c:dPt>
            <c:idx val="6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462D-4EEC-98C7-17A605FC50AF}"/>
              </c:ext>
            </c:extLst>
          </c:dPt>
          <c:dPt>
            <c:idx val="7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462D-4EEC-98C7-17A605FC50A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419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PROVINCIAS!$B$5:$B$12</c:f>
              <c:strCache>
                <c:ptCount val="8"/>
                <c:pt idx="0">
                  <c:v>ALTO AMAZONAS</c:v>
                </c:pt>
                <c:pt idx="1">
                  <c:v>DATEM DEL MARAÑON</c:v>
                </c:pt>
                <c:pt idx="2">
                  <c:v>LORETO</c:v>
                </c:pt>
                <c:pt idx="3">
                  <c:v>MARISCAL RAMON CASTILLA</c:v>
                </c:pt>
                <c:pt idx="4">
                  <c:v>MAYNAS</c:v>
                </c:pt>
                <c:pt idx="5">
                  <c:v>PUTUMAYO</c:v>
                </c:pt>
                <c:pt idx="6">
                  <c:v>REQUENA</c:v>
                </c:pt>
                <c:pt idx="7">
                  <c:v>UCAYALI</c:v>
                </c:pt>
              </c:strCache>
            </c:strRef>
          </c:cat>
          <c:val>
            <c:numRef>
              <c:f>PROVINCIAS!$M$5:$M$12</c:f>
              <c:numCache>
                <c:formatCode>General</c:formatCode>
                <c:ptCount val="8"/>
                <c:pt idx="0">
                  <c:v>479</c:v>
                </c:pt>
                <c:pt idx="1">
                  <c:v>159</c:v>
                </c:pt>
                <c:pt idx="2">
                  <c:v>93</c:v>
                </c:pt>
                <c:pt idx="3">
                  <c:v>61</c:v>
                </c:pt>
                <c:pt idx="4">
                  <c:v>937</c:v>
                </c:pt>
                <c:pt idx="5">
                  <c:v>59</c:v>
                </c:pt>
                <c:pt idx="6">
                  <c:v>136</c:v>
                </c:pt>
                <c:pt idx="7">
                  <c:v>133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462D-4EEC-98C7-17A605FC50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2070060031"/>
        <c:axId val="2070053375"/>
      </c:barChart>
      <c:catAx>
        <c:axId val="20700600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2070053375"/>
        <c:crosses val="autoZero"/>
        <c:auto val="1"/>
        <c:lblAlgn val="ctr"/>
        <c:lblOffset val="100"/>
        <c:noMultiLvlLbl val="0"/>
      </c:catAx>
      <c:valAx>
        <c:axId val="207005337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207006003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s-ES" b="1">
                <a:solidFill>
                  <a:sysClr val="windowText" lastClr="000000"/>
                </a:solidFill>
              </a:rPr>
              <a:t>TOTAL DE CASOS POR</a:t>
            </a:r>
            <a:r>
              <a:rPr lang="es-ES" b="1" baseline="0">
                <a:solidFill>
                  <a:sysClr val="windowText" lastClr="000000"/>
                </a:solidFill>
              </a:rPr>
              <a:t> MESES</a:t>
            </a: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es-PE" sz="900" b="0" i="0" baseline="0">
                <a:effectLst/>
              </a:rPr>
              <a:t>Fuente: Registro de casos del CEM / AURORA / MIMP </a:t>
            </a:r>
            <a:endParaRPr lang="es-ES" sz="9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es-419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0CC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F772-4280-B680-ADA91D5154B9}"/>
              </c:ext>
            </c:extLst>
          </c:dPt>
          <c:dPt>
            <c:idx val="1"/>
            <c:invertIfNegative val="0"/>
            <c:bubble3D val="0"/>
            <c:spPr>
              <a:solidFill>
                <a:srgbClr val="00CC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F772-4280-B680-ADA91D5154B9}"/>
              </c:ext>
            </c:extLst>
          </c:dPt>
          <c:dPt>
            <c:idx val="2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F772-4280-B680-ADA91D5154B9}"/>
              </c:ext>
            </c:extLst>
          </c:dPt>
          <c:dPt>
            <c:idx val="3"/>
            <c:invertIfNegative val="0"/>
            <c:bubble3D val="0"/>
            <c:spPr>
              <a:solidFill>
                <a:srgbClr val="7030A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F772-4280-B680-ADA91D5154B9}"/>
              </c:ext>
            </c:extLst>
          </c:dPt>
          <c:dPt>
            <c:idx val="5"/>
            <c:invertIfNegative val="0"/>
            <c:bubble3D val="0"/>
            <c:spPr>
              <a:solidFill>
                <a:srgbClr val="0070C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C881-458F-944E-43050AF98BE5}"/>
              </c:ext>
            </c:extLst>
          </c:dPt>
          <c:dPt>
            <c:idx val="6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C881-458F-944E-43050AF98BE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419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PROVINCIAS!$D$3:$L$4</c:f>
              <c:multiLvlStrCache>
                <c:ptCount val="9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SETIEMBRE</c:v>
                  </c:pt>
                </c:lvl>
                <c:lvl>
                  <c:pt idx="0">
                    <c:v>MESES</c:v>
                  </c:pt>
                </c:lvl>
              </c:multiLvlStrCache>
            </c:multiLvlStrRef>
          </c:cat>
          <c:val>
            <c:numRef>
              <c:f>PROVINCIAS!$D$13:$L$13</c:f>
              <c:numCache>
                <c:formatCode>General</c:formatCode>
                <c:ptCount val="9"/>
                <c:pt idx="0">
                  <c:v>201</c:v>
                </c:pt>
                <c:pt idx="1">
                  <c:v>238</c:v>
                </c:pt>
                <c:pt idx="2">
                  <c:v>250</c:v>
                </c:pt>
                <c:pt idx="3">
                  <c:v>217</c:v>
                </c:pt>
                <c:pt idx="4">
                  <c:v>292</c:v>
                </c:pt>
                <c:pt idx="5">
                  <c:v>227</c:v>
                </c:pt>
                <c:pt idx="6">
                  <c:v>209</c:v>
                </c:pt>
                <c:pt idx="7">
                  <c:v>245</c:v>
                </c:pt>
                <c:pt idx="8">
                  <c:v>178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72-4280-B680-ADA91D5154B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69815327"/>
        <c:axId val="569823647"/>
      </c:barChart>
      <c:catAx>
        <c:axId val="56981532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569823647"/>
        <c:crosses val="autoZero"/>
        <c:auto val="1"/>
        <c:lblAlgn val="ctr"/>
        <c:lblOffset val="100"/>
        <c:noMultiLvlLbl val="0"/>
      </c:catAx>
      <c:valAx>
        <c:axId val="56982364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56981532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E" sz="1400" b="1">
                <a:solidFill>
                  <a:srgbClr val="FF0000"/>
                </a:solidFill>
              </a:rPr>
              <a:t>SEXO</a:t>
            </a:r>
          </a:p>
          <a:p>
            <a:pPr>
              <a:defRPr/>
            </a:pPr>
            <a:r>
              <a:rPr lang="es-PE" sz="800" b="1" i="0" u="none" strike="noStrike" baseline="0">
                <a:solidFill>
                  <a:schemeClr val="tx1">
                    <a:lumMod val="50000"/>
                    <a:lumOff val="50000"/>
                  </a:schemeClr>
                </a:solidFill>
                <a:effectLst/>
              </a:rPr>
              <a:t>Fuente: Registro de casos del CEM / AURORA / MIMP</a:t>
            </a:r>
            <a:r>
              <a:rPr lang="es-PE" sz="800" b="0" i="0" u="none" strike="noStrike" baseline="0">
                <a:solidFill>
                  <a:schemeClr val="tx1">
                    <a:lumMod val="50000"/>
                    <a:lumOff val="50000"/>
                  </a:schemeClr>
                </a:solidFill>
              </a:rPr>
              <a:t> </a:t>
            </a:r>
            <a:endParaRPr lang="es-PE" sz="800">
              <a:solidFill>
                <a:schemeClr val="tx1">
                  <a:lumMod val="50000"/>
                  <a:lumOff val="50000"/>
                </a:schemeClr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419"/>
        </a:p>
      </c:txPr>
    </c:title>
    <c:autoTitleDeleted val="0"/>
    <c:plotArea>
      <c:layout/>
      <c:pieChart>
        <c:varyColors val="1"/>
        <c:ser>
          <c:idx val="0"/>
          <c:order val="0"/>
          <c:explosion val="17"/>
          <c:dPt>
            <c:idx val="0"/>
            <c:bubble3D val="0"/>
            <c:explosion val="0"/>
            <c:spPr>
              <a:solidFill>
                <a:srgbClr val="0070C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21B-4958-A906-03EBA038C54F}"/>
              </c:ext>
            </c:extLst>
          </c:dPt>
          <c:dPt>
            <c:idx val="1"/>
            <c:bubble3D val="0"/>
            <c:explosion val="0"/>
            <c:spPr>
              <a:solidFill>
                <a:srgbClr val="7030A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21B-4958-A906-03EBA038C54F}"/>
              </c:ext>
            </c:extLst>
          </c:dPt>
          <c:dLbls>
            <c:dLbl>
              <c:idx val="0"/>
              <c:layout>
                <c:manualLayout>
                  <c:x val="0.12975809600497493"/>
                  <c:y val="-6.779663429748095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21B-4958-A906-03EBA038C54F}"/>
                </c:ext>
              </c:extLst>
            </c:dLbl>
            <c:dLbl>
              <c:idx val="1"/>
              <c:layout>
                <c:manualLayout>
                  <c:x val="-5.6111609083232407E-2"/>
                  <c:y val="-4.1430797903014449E-1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21B-4958-A906-03EBA038C54F}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419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'TIPO DE VIOLENCIA'!$B$24:$C$24</c:f>
              <c:strCache>
                <c:ptCount val="2"/>
                <c:pt idx="0">
                  <c:v>Mujeres</c:v>
                </c:pt>
                <c:pt idx="1">
                  <c:v>Hombres</c:v>
                </c:pt>
              </c:strCache>
            </c:strRef>
          </c:cat>
          <c:val>
            <c:numRef>
              <c:f>'TIPO DE VIOLENCIA'!$B$25:$C$25</c:f>
              <c:numCache>
                <c:formatCode>General</c:formatCode>
                <c:ptCount val="2"/>
                <c:pt idx="0">
                  <c:v>1879</c:v>
                </c:pt>
                <c:pt idx="1">
                  <c:v>178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21B-4958-A906-03EBA038C54F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b="1">
                <a:solidFill>
                  <a:srgbClr val="FF0000"/>
                </a:solidFill>
              </a:rPr>
              <a:t>CASOS</a:t>
            </a:r>
            <a:r>
              <a:rPr lang="es-ES" b="1" baseline="0">
                <a:solidFill>
                  <a:srgbClr val="FF0000"/>
                </a:solidFill>
              </a:rPr>
              <a:t> DE VIOLENCIA POR EDAD</a:t>
            </a:r>
          </a:p>
          <a:p>
            <a:pPr>
              <a:defRPr/>
            </a:pPr>
            <a:r>
              <a:rPr lang="es-ES" sz="800"/>
              <a:t>Fuente: Registro de casos del CEM / AURORA / MIMP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419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2ECC4C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12D-4EDE-B7CC-90779EA0F6DD}"/>
              </c:ext>
            </c:extLst>
          </c:dPt>
          <c:dPt>
            <c:idx val="1"/>
            <c:bubble3D val="0"/>
            <c:spPr>
              <a:solidFill>
                <a:srgbClr val="00B0F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C12D-4EDE-B7CC-90779EA0F6DD}"/>
              </c:ext>
            </c:extLst>
          </c:dPt>
          <c:dPt>
            <c:idx val="2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12D-4EDE-B7CC-90779EA0F6D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C12D-4EDE-B7CC-90779EA0F6DD}"/>
              </c:ext>
            </c:extLst>
          </c:dPt>
          <c:dPt>
            <c:idx val="4"/>
            <c:bubble3D val="0"/>
            <c:spPr>
              <a:solidFill>
                <a:srgbClr val="7030A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C12D-4EDE-B7CC-90779EA0F6DD}"/>
              </c:ext>
            </c:extLst>
          </c:dPt>
          <c:dPt>
            <c:idx val="5"/>
            <c:bubble3D val="0"/>
            <c:spPr>
              <a:solidFill>
                <a:srgbClr val="0070C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12D-4EDE-B7CC-90779EA0F6DD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12D-4EDE-B7CC-90779EA0F6DD}"/>
              </c:ext>
            </c:extLst>
          </c:dPt>
          <c:dLbls>
            <c:dLbl>
              <c:idx val="0"/>
              <c:layout>
                <c:manualLayout>
                  <c:x val="3.888888888888889E-2"/>
                  <c:y val="1.851851851851849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12D-4EDE-B7CC-90779EA0F6DD}"/>
                </c:ext>
              </c:extLst>
            </c:dLbl>
            <c:dLbl>
              <c:idx val="1"/>
              <c:layout>
                <c:manualLayout>
                  <c:x val="5.2777777777777778E-2"/>
                  <c:y val="6.944444444444444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12D-4EDE-B7CC-90779EA0F6DD}"/>
                </c:ext>
              </c:extLst>
            </c:dLbl>
            <c:dLbl>
              <c:idx val="2"/>
              <c:layout>
                <c:manualLayout>
                  <c:x val="1.3888888888888888E-2"/>
                  <c:y val="8.333333333333332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12D-4EDE-B7CC-90779EA0F6DD}"/>
                </c:ext>
              </c:extLst>
            </c:dLbl>
            <c:dLbl>
              <c:idx val="3"/>
              <c:layout>
                <c:manualLayout>
                  <c:x val="0"/>
                  <c:y val="6.481481481481481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12D-4EDE-B7CC-90779EA0F6DD}"/>
                </c:ext>
              </c:extLst>
            </c:dLbl>
            <c:dLbl>
              <c:idx val="4"/>
              <c:layout>
                <c:manualLayout>
                  <c:x val="1.1111111111111112E-2"/>
                  <c:y val="-2.314814814814814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12D-4EDE-B7CC-90779EA0F6DD}"/>
                </c:ext>
              </c:extLst>
            </c:dLbl>
            <c:dLbl>
              <c:idx val="6"/>
              <c:layout>
                <c:manualLayout>
                  <c:x val="-0.16666666666666666"/>
                  <c:y val="3.240740740740742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12D-4EDE-B7CC-90779EA0F6DD}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419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'TIPO DE VIOLENCIA'!$B$4:$B$10</c:f>
              <c:strCache>
                <c:ptCount val="7"/>
                <c:pt idx="0">
                  <c:v>0 - 5 años</c:v>
                </c:pt>
                <c:pt idx="1">
                  <c:v>6 - 11 años </c:v>
                </c:pt>
                <c:pt idx="2">
                  <c:v>12 - 14 años</c:v>
                </c:pt>
                <c:pt idx="3">
                  <c:v>15 - 17 años</c:v>
                </c:pt>
                <c:pt idx="4">
                  <c:v>18 - 29 años</c:v>
                </c:pt>
                <c:pt idx="5">
                  <c:v>30 - 59 años</c:v>
                </c:pt>
                <c:pt idx="6">
                  <c:v>60 a más años</c:v>
                </c:pt>
              </c:strCache>
            </c:strRef>
          </c:cat>
          <c:val>
            <c:numRef>
              <c:f>'TIPO DE VIOLENCIA'!$C$4:$C$10</c:f>
              <c:numCache>
                <c:formatCode>General</c:formatCode>
                <c:ptCount val="7"/>
                <c:pt idx="0">
                  <c:v>61</c:v>
                </c:pt>
                <c:pt idx="1">
                  <c:v>193</c:v>
                </c:pt>
                <c:pt idx="2">
                  <c:v>248</c:v>
                </c:pt>
                <c:pt idx="3">
                  <c:v>166</c:v>
                </c:pt>
                <c:pt idx="4">
                  <c:v>503</c:v>
                </c:pt>
                <c:pt idx="5">
                  <c:v>818</c:v>
                </c:pt>
                <c:pt idx="6">
                  <c:v>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2D-4EDE-B7CC-90779EA0F6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400" b="1" i="0" baseline="0">
                <a:solidFill>
                  <a:srgbClr val="FF0000"/>
                </a:solidFill>
                <a:effectLst/>
              </a:rPr>
              <a:t>TIPO DE VIOLENCIA</a:t>
            </a:r>
            <a:endParaRPr lang="es-ES" sz="1400">
              <a:solidFill>
                <a:srgbClr val="FF0000"/>
              </a:solidFill>
              <a:effectLst/>
            </a:endParaRPr>
          </a:p>
          <a:p>
            <a:pPr>
              <a:defRPr/>
            </a:pPr>
            <a:r>
              <a:rPr lang="es-PE" sz="800" b="1" i="0" baseline="0">
                <a:effectLst/>
              </a:rPr>
              <a:t>Fuente: Registro de casos del CEM / AURORA / MIMP</a:t>
            </a:r>
            <a:r>
              <a:rPr lang="es-PE" sz="800" b="0" i="0" baseline="0">
                <a:effectLst/>
              </a:rPr>
              <a:t> </a:t>
            </a:r>
            <a:endParaRPr lang="es-ES" sz="8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419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0070C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00D-4F22-B4C2-851D39727E73}"/>
              </c:ext>
            </c:extLst>
          </c:dPt>
          <c:dPt>
            <c:idx val="1"/>
            <c:bubble3D val="0"/>
            <c:spPr>
              <a:solidFill>
                <a:srgbClr val="7030A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00D-4F22-B4C2-851D39727E7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D82-4D8D-811F-CF10249C3FE4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300D-4F22-B4C2-851D39727E73}"/>
              </c:ext>
            </c:extLst>
          </c:dPt>
          <c:dLbls>
            <c:dLbl>
              <c:idx val="1"/>
              <c:layout>
                <c:manualLayout>
                  <c:x val="4.8669201520912544E-2"/>
                  <c:y val="-1.851851851851851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00D-4F22-B4C2-851D39727E73}"/>
                </c:ext>
              </c:extLst>
            </c:dLbl>
            <c:dLbl>
              <c:idx val="2"/>
              <c:layout>
                <c:manualLayout>
                  <c:x val="-2.1292775665399239E-2"/>
                  <c:y val="-9.2592592592592587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D82-4D8D-811F-CF10249C3FE4}"/>
                </c:ext>
              </c:extLst>
            </c:dLbl>
            <c:numFmt formatCode="0.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419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'TIPO DE VIOLENCIA'!$B$38:$B$41</c:f>
              <c:strCache>
                <c:ptCount val="4"/>
                <c:pt idx="0">
                  <c:v>Fisica</c:v>
                </c:pt>
                <c:pt idx="1">
                  <c:v>Sexual </c:v>
                </c:pt>
                <c:pt idx="2">
                  <c:v>Económica</c:v>
                </c:pt>
                <c:pt idx="3">
                  <c:v>Psicológica</c:v>
                </c:pt>
              </c:strCache>
            </c:strRef>
          </c:cat>
          <c:val>
            <c:numRef>
              <c:f>'TIPO DE VIOLENCIA'!$C$38:$C$41</c:f>
              <c:numCache>
                <c:formatCode>General</c:formatCode>
                <c:ptCount val="4"/>
                <c:pt idx="0">
                  <c:v>721</c:v>
                </c:pt>
                <c:pt idx="1">
                  <c:v>453</c:v>
                </c:pt>
                <c:pt idx="2">
                  <c:v>7</c:v>
                </c:pt>
                <c:pt idx="3">
                  <c:v>876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0D-4F22-B4C2-851D39727E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400" b="1" i="0" baseline="0">
                <a:solidFill>
                  <a:srgbClr val="FF0000"/>
                </a:solidFill>
                <a:effectLst/>
              </a:rPr>
              <a:t>VIOLENCIA FEMENINA</a:t>
            </a:r>
            <a:endParaRPr lang="es-ES" sz="1400">
              <a:solidFill>
                <a:srgbClr val="FF0000"/>
              </a:solidFill>
              <a:effectLst/>
            </a:endParaRPr>
          </a:p>
          <a:p>
            <a:pPr>
              <a:defRPr/>
            </a:pPr>
            <a:r>
              <a:rPr lang="es-PE" sz="800" b="1" i="0" baseline="0">
                <a:effectLst/>
              </a:rPr>
              <a:t>Fuente: Registro de casos del CEM / AURORA / MIMP</a:t>
            </a:r>
            <a:r>
              <a:rPr lang="es-PE" sz="800" b="0" i="0" baseline="0">
                <a:effectLst/>
              </a:rPr>
              <a:t> </a:t>
            </a:r>
            <a:endParaRPr lang="es-ES" sz="8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419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0070C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94C-4237-84BB-D6B582142E4C}"/>
              </c:ext>
            </c:extLst>
          </c:dPt>
          <c:dPt>
            <c:idx val="1"/>
            <c:bubble3D val="0"/>
            <c:spPr>
              <a:solidFill>
                <a:srgbClr val="7030A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94C-4237-84BB-D6B582142E4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07B-4BE5-857F-84448D7F3D2A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394C-4237-84BB-D6B582142E4C}"/>
              </c:ext>
            </c:extLst>
          </c:dPt>
          <c:dLbls>
            <c:dLbl>
              <c:idx val="1"/>
              <c:layout>
                <c:manualLayout>
                  <c:x val="9.4444444444444442E-2"/>
                  <c:y val="-1.388888888888888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94C-4237-84BB-D6B582142E4C}"/>
                </c:ext>
              </c:extLst>
            </c:dLbl>
            <c:numFmt formatCode="0.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419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'TIPO DE VIOLENCIA'!$B$53:$B$56</c:f>
              <c:strCache>
                <c:ptCount val="4"/>
                <c:pt idx="0">
                  <c:v>Fisica</c:v>
                </c:pt>
                <c:pt idx="1">
                  <c:v>Sexual </c:v>
                </c:pt>
                <c:pt idx="2">
                  <c:v>Económica</c:v>
                </c:pt>
                <c:pt idx="3">
                  <c:v>Psicológica</c:v>
                </c:pt>
              </c:strCache>
            </c:strRef>
          </c:cat>
          <c:val>
            <c:numRef>
              <c:f>'TIPO DE VIOLENCIA'!$C$53:$C$56</c:f>
              <c:numCache>
                <c:formatCode>General</c:formatCode>
                <c:ptCount val="4"/>
                <c:pt idx="0">
                  <c:v>661</c:v>
                </c:pt>
                <c:pt idx="1">
                  <c:v>429</c:v>
                </c:pt>
                <c:pt idx="2">
                  <c:v>3</c:v>
                </c:pt>
                <c:pt idx="3">
                  <c:v>786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4C-4237-84BB-D6B582142E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400" b="1" i="0" baseline="0">
                <a:solidFill>
                  <a:srgbClr val="FF0000"/>
                </a:solidFill>
                <a:effectLst/>
              </a:rPr>
              <a:t>VIOLENCIA MASCULINO</a:t>
            </a:r>
            <a:endParaRPr lang="es-ES" sz="1400">
              <a:solidFill>
                <a:srgbClr val="FF0000"/>
              </a:solidFill>
              <a:effectLst/>
            </a:endParaRPr>
          </a:p>
          <a:p>
            <a:pPr>
              <a:defRPr/>
            </a:pPr>
            <a:r>
              <a:rPr lang="es-PE" sz="800" b="1" i="0" baseline="0">
                <a:effectLst/>
              </a:rPr>
              <a:t>Fuente: Registro de casos del CEM / AURORA / MIMP</a:t>
            </a:r>
            <a:r>
              <a:rPr lang="es-PE" sz="800" b="0" i="0" baseline="0">
                <a:effectLst/>
              </a:rPr>
              <a:t> </a:t>
            </a:r>
            <a:endParaRPr lang="es-ES" sz="8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419"/>
        </a:p>
      </c:tx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0070C0"/>
            </a:solidFill>
          </c:spPr>
          <c:dPt>
            <c:idx val="0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861C-468C-9A7D-725CAFCF3F94}"/>
              </c:ext>
            </c:extLst>
          </c:dPt>
          <c:dPt>
            <c:idx val="1"/>
            <c:bubble3D val="0"/>
            <c:spPr>
              <a:solidFill>
                <a:srgbClr val="7030A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61C-468C-9A7D-725CAFCF3F94}"/>
              </c:ext>
            </c:extLst>
          </c:dPt>
          <c:dPt>
            <c:idx val="2"/>
            <c:bubble3D val="0"/>
            <c:spPr>
              <a:solidFill>
                <a:srgbClr val="2ECC4C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61C-468C-9A7D-725CAFCF3F94}"/>
              </c:ext>
            </c:extLst>
          </c:dPt>
          <c:dPt>
            <c:idx val="3"/>
            <c:bubble3D val="0"/>
            <c:spPr>
              <a:solidFill>
                <a:srgbClr val="0070C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F5D-4FB3-8CBC-43458A9A93B0}"/>
              </c:ext>
            </c:extLst>
          </c:dPt>
          <c:dLbls>
            <c:dLbl>
              <c:idx val="1"/>
              <c:layout>
                <c:manualLayout>
                  <c:x val="5.9653543307086616E-2"/>
                  <c:y val="-0.111111111111111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61C-468C-9A7D-725CAFCF3F94}"/>
                </c:ext>
              </c:extLst>
            </c:dLbl>
            <c:dLbl>
              <c:idx val="2"/>
              <c:layout>
                <c:manualLayout>
                  <c:x val="4.2585551330798478E-2"/>
                  <c:y val="-4.6296296296296294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61C-468C-9A7D-725CAFCF3F94}"/>
                </c:ext>
              </c:extLst>
            </c:dLbl>
            <c:numFmt formatCode="0.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419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'TIPO DE VIOLENCIA'!$B$69:$B$72</c:f>
              <c:strCache>
                <c:ptCount val="4"/>
                <c:pt idx="0">
                  <c:v>Fisica</c:v>
                </c:pt>
                <c:pt idx="1">
                  <c:v>Sexual </c:v>
                </c:pt>
                <c:pt idx="2">
                  <c:v>Económica</c:v>
                </c:pt>
                <c:pt idx="3">
                  <c:v>Psicológica</c:v>
                </c:pt>
              </c:strCache>
            </c:strRef>
          </c:cat>
          <c:val>
            <c:numRef>
              <c:f>'TIPO DE VIOLENCIA'!$C$69:$C$72</c:f>
              <c:numCache>
                <c:formatCode>General</c:formatCode>
                <c:ptCount val="4"/>
                <c:pt idx="0">
                  <c:v>60</c:v>
                </c:pt>
                <c:pt idx="1">
                  <c:v>24</c:v>
                </c:pt>
                <c:pt idx="2">
                  <c:v>4</c:v>
                </c:pt>
                <c:pt idx="3">
                  <c:v>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1C-468C-9A7D-725CAFCF3F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E" sz="1050" b="1" i="0" baseline="0">
                <a:solidFill>
                  <a:schemeClr val="tx1"/>
                </a:solidFill>
                <a:effectLst/>
              </a:rPr>
              <a:t>CASOS CON CARACTERÍSTICAS DE FEMINICIDIO</a:t>
            </a:r>
            <a:endParaRPr lang="es-ES" sz="1050" b="1">
              <a:solidFill>
                <a:schemeClr val="tx1"/>
              </a:solidFill>
              <a:effectLst/>
            </a:endParaRPr>
          </a:p>
          <a:p>
            <a:pPr>
              <a:defRPr/>
            </a:pPr>
            <a:r>
              <a:rPr lang="es-PE" sz="900" b="1" i="0" baseline="0">
                <a:effectLst/>
              </a:rPr>
              <a:t>Fuente: Registro de casos del CEM / AURORA / MIMP</a:t>
            </a:r>
            <a:r>
              <a:rPr lang="es-PE" sz="900" b="0" i="0" baseline="0">
                <a:effectLst/>
              </a:rPr>
              <a:t> </a:t>
            </a:r>
            <a:endParaRPr lang="es-ES" sz="9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419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FEMINICIDIO!$D$3</c:f>
              <c:strCache>
                <c:ptCount val="1"/>
                <c:pt idx="0">
                  <c:v>Feminicidio</c:v>
                </c:pt>
              </c:strCache>
            </c:strRef>
          </c:tx>
          <c:explosion val="4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193-486D-85B0-BCAEAEB4C65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193-486D-85B0-BCAEAEB4C65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419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FEMINICIDIO!$B$4:$B$5</c:f>
              <c:strCache>
                <c:ptCount val="2"/>
                <c:pt idx="0">
                  <c:v>LORETO </c:v>
                </c:pt>
                <c:pt idx="1">
                  <c:v>MAYNAS</c:v>
                </c:pt>
              </c:strCache>
            </c:strRef>
          </c:cat>
          <c:val>
            <c:numRef>
              <c:f>FEMINICIDIO!$D$4:$D$5</c:f>
              <c:numCache>
                <c:formatCode>General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53-40DE-B380-739F390A26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419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rich>
      </c:tx>
      <c:layout>
        <c:manualLayout>
          <c:xMode val="edge"/>
          <c:yMode val="edge"/>
          <c:x val="0.61245822397200345"/>
          <c:y val="4.16666666666666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419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BA1-47DD-96F3-5AD350A654A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BA1-47DD-96F3-5AD350A654A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BA1-47DD-96F3-5AD350A654A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419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FEMINICIDIO!$B$29:$B$31</c:f>
              <c:strCache>
                <c:ptCount val="3"/>
                <c:pt idx="0">
                  <c:v>MAYNAS</c:v>
                </c:pt>
                <c:pt idx="1">
                  <c:v>PUTUMAYO</c:v>
                </c:pt>
                <c:pt idx="2">
                  <c:v>REQUENA</c:v>
                </c:pt>
              </c:strCache>
            </c:strRef>
          </c:cat>
          <c:val>
            <c:numRef>
              <c:f>FEMINICIDIO!$C$29:$C$31</c:f>
              <c:numCache>
                <c:formatCode>General</c:formatCode>
                <c:ptCount val="3"/>
                <c:pt idx="0">
                  <c:v>3</c:v>
                </c:pt>
                <c:pt idx="1">
                  <c:v>1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EC-42B2-9691-57EF72A96A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419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  <c:userShapes r:id="rId3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E" sz="1600" b="1">
                <a:solidFill>
                  <a:sysClr val="windowText" lastClr="000000"/>
                </a:solidFill>
              </a:rPr>
              <a:t>PERSONAS</a:t>
            </a:r>
            <a:r>
              <a:rPr lang="es-PE" sz="1600" b="1" baseline="0">
                <a:solidFill>
                  <a:sysClr val="windowText" lastClr="000000"/>
                </a:solidFill>
              </a:rPr>
              <a:t> ALBERGADAS EN HTR</a:t>
            </a:r>
          </a:p>
          <a:p>
            <a:pPr>
              <a:defRPr/>
            </a:pPr>
            <a:r>
              <a:rPr lang="es-PE" sz="800" b="1" i="0" u="none" strike="noStrike" baseline="0">
                <a:solidFill>
                  <a:schemeClr val="tx1">
                    <a:lumMod val="50000"/>
                    <a:lumOff val="50000"/>
                  </a:schemeClr>
                </a:solidFill>
                <a:effectLst/>
              </a:rPr>
              <a:t>Fuente: Registro de casos del CEM / AURORA / MIMP</a:t>
            </a:r>
            <a:r>
              <a:rPr lang="es-PE" sz="800" b="0" i="0" u="none" strike="noStrike" baseline="0">
                <a:solidFill>
                  <a:schemeClr val="tx1">
                    <a:lumMod val="50000"/>
                    <a:lumOff val="50000"/>
                  </a:schemeClr>
                </a:solidFill>
              </a:rPr>
              <a:t> </a:t>
            </a:r>
            <a:endParaRPr lang="es-PE" sz="800">
              <a:solidFill>
                <a:schemeClr val="tx1">
                  <a:lumMod val="50000"/>
                  <a:lumOff val="50000"/>
                </a:schemeClr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419"/>
        </a:p>
      </c:txPr>
    </c:title>
    <c:autoTitleDeleted val="0"/>
    <c:plotArea>
      <c:layout/>
      <c:pieChart>
        <c:varyColors val="1"/>
        <c:ser>
          <c:idx val="0"/>
          <c:order val="0"/>
          <c:spPr>
            <a:solidFill>
              <a:schemeClr val="accent5">
                <a:lumMod val="60000"/>
                <a:lumOff val="40000"/>
              </a:schemeClr>
            </a:solidFill>
          </c:spPr>
          <c:explosion val="4"/>
          <c:dPt>
            <c:idx val="0"/>
            <c:bubble3D val="0"/>
            <c:spPr>
              <a:solidFill>
                <a:srgbClr val="0070C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AB7-4E7C-BF92-EF15D4409250}"/>
              </c:ext>
            </c:extLst>
          </c:dPt>
          <c:dPt>
            <c:idx val="1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AB7-4E7C-BF92-EF15D4409250}"/>
              </c:ext>
            </c:extLst>
          </c:dPt>
          <c:dLbls>
            <c:dLbl>
              <c:idx val="0"/>
              <c:layout>
                <c:manualLayout>
                  <c:x val="4.4317038495188102E-2"/>
                  <c:y val="-8.0849372995042287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AB7-4E7C-BF92-EF15D4409250}"/>
                </c:ext>
              </c:extLst>
            </c:dLbl>
            <c:dLbl>
              <c:idx val="1"/>
              <c:layout>
                <c:manualLayout>
                  <c:x val="-4.5878827646544183E-2"/>
                  <c:y val="4.5757144940215808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AB7-4E7C-BF92-EF15D440925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419"/>
              </a:p>
            </c:tx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'PERSONAS ALBERGADAS'!$B$4:$C$4</c:f>
              <c:strCache>
                <c:ptCount val="2"/>
                <c:pt idx="0">
                  <c:v>Niños, niñas y acompañantes</c:v>
                </c:pt>
                <c:pt idx="1">
                  <c:v>Mujeres</c:v>
                </c:pt>
              </c:strCache>
            </c:strRef>
          </c:cat>
          <c:val>
            <c:numRef>
              <c:f>'PERSONAS ALBERGADAS'!$B$5:$C$5</c:f>
              <c:numCache>
                <c:formatCode>General</c:formatCode>
                <c:ptCount val="2"/>
                <c:pt idx="0">
                  <c:v>56</c:v>
                </c:pt>
                <c:pt idx="1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AB7-4E7C-BF92-EF15D4409250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ysClr val="windowText" lastClr="000000"/>
                </a:solidFill>
              </a:rPr>
              <a:t>ALTO AMAZONAS</a:t>
            </a: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es-PE" sz="800" b="0" i="0" baseline="0">
                <a:effectLst/>
              </a:rPr>
              <a:t>Fuente: Registro de casos del CEM / AURORA / MIMP </a:t>
            </a:r>
            <a:endParaRPr lang="es-ES" sz="800" b="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es-419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PROVINCIAS!$B$5</c:f>
              <c:strCache>
                <c:ptCount val="1"/>
                <c:pt idx="0">
                  <c:v>ALTO AMAZONAS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D027-4418-941A-2A5BF096AD54}"/>
              </c:ext>
            </c:extLst>
          </c:dPt>
          <c:dPt>
            <c:idx val="1"/>
            <c:invertIfNegative val="0"/>
            <c:bubble3D val="0"/>
            <c:spPr>
              <a:solidFill>
                <a:srgbClr val="2ECC4C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D398-46F0-AF02-C868E09970BB}"/>
              </c:ext>
            </c:extLst>
          </c:dPt>
          <c:dPt>
            <c:idx val="2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D398-46F0-AF02-C868E09970BB}"/>
              </c:ext>
            </c:extLst>
          </c:dPt>
          <c:dPt>
            <c:idx val="3"/>
            <c:invertIfNegative val="0"/>
            <c:bubble3D val="0"/>
            <c:spPr>
              <a:solidFill>
                <a:srgbClr val="7030A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D398-46F0-AF02-C868E09970BB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D398-46F0-AF02-C868E09970BB}"/>
              </c:ext>
            </c:extLst>
          </c:dPt>
          <c:dPt>
            <c:idx val="5"/>
            <c:invertIfNegative val="0"/>
            <c:bubble3D val="0"/>
            <c:spPr>
              <a:solidFill>
                <a:srgbClr val="0070C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0E30-4689-BEAA-9C03B1D9D409}"/>
              </c:ext>
            </c:extLst>
          </c:dPt>
          <c:dPt>
            <c:idx val="6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0E30-4689-BEAA-9C03B1D9D40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419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PROVINCIAS!$D$3:$L$4</c:f>
              <c:multiLvlStrCache>
                <c:ptCount val="9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SETIEMBRE</c:v>
                  </c:pt>
                </c:lvl>
                <c:lvl>
                  <c:pt idx="0">
                    <c:v>MESES</c:v>
                  </c:pt>
                </c:lvl>
              </c:multiLvlStrCache>
            </c:multiLvlStrRef>
          </c:cat>
          <c:val>
            <c:numRef>
              <c:f>PROVINCIAS!$D$5:$L$5</c:f>
              <c:numCache>
                <c:formatCode>General</c:formatCode>
                <c:ptCount val="9"/>
                <c:pt idx="0">
                  <c:v>47</c:v>
                </c:pt>
                <c:pt idx="1">
                  <c:v>43</c:v>
                </c:pt>
                <c:pt idx="2">
                  <c:v>56</c:v>
                </c:pt>
                <c:pt idx="3">
                  <c:v>60</c:v>
                </c:pt>
                <c:pt idx="4">
                  <c:v>72</c:v>
                </c:pt>
                <c:pt idx="5">
                  <c:v>56</c:v>
                </c:pt>
                <c:pt idx="6">
                  <c:v>55</c:v>
                </c:pt>
                <c:pt idx="7">
                  <c:v>48</c:v>
                </c:pt>
                <c:pt idx="8">
                  <c:v>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398-46F0-AF02-C868E09970B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070885360"/>
        <c:axId val="2070882032"/>
      </c:barChart>
      <c:catAx>
        <c:axId val="20708853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2070882032"/>
        <c:crosses val="autoZero"/>
        <c:auto val="1"/>
        <c:lblAlgn val="ctr"/>
        <c:lblOffset val="100"/>
        <c:noMultiLvlLbl val="0"/>
      </c:catAx>
      <c:valAx>
        <c:axId val="20708820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20708853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ysClr val="windowText" lastClr="000000"/>
                </a:solidFill>
              </a:rPr>
              <a:t>DATEM DEL MARAÑON</a:t>
            </a: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es-PE" sz="800" b="0" i="0" baseline="0">
                <a:effectLst/>
              </a:rPr>
              <a:t>Fuente: Registro de casos del CEM / AURORA / MIMP </a:t>
            </a:r>
            <a:r>
              <a:rPr lang="en-US" b="0">
                <a:solidFill>
                  <a:sysClr val="windowText" lastClr="000000"/>
                </a:solidFill>
              </a:rPr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es-419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PROVINCIAS!$B$6</c:f>
              <c:strCache>
                <c:ptCount val="1"/>
                <c:pt idx="0">
                  <c:v>DATEM DEL MARAÑON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9D94-4AB6-BBA3-BBF015791C13}"/>
              </c:ext>
            </c:extLst>
          </c:dPt>
          <c:dPt>
            <c:idx val="1"/>
            <c:invertIfNegative val="0"/>
            <c:bubble3D val="0"/>
            <c:spPr>
              <a:solidFill>
                <a:srgbClr val="2ECC4C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2B52-43C3-8446-AED56E077DF2}"/>
              </c:ext>
            </c:extLst>
          </c:dPt>
          <c:dPt>
            <c:idx val="2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2B52-43C3-8446-AED56E077DF2}"/>
              </c:ext>
            </c:extLst>
          </c:dPt>
          <c:dPt>
            <c:idx val="3"/>
            <c:invertIfNegative val="0"/>
            <c:bubble3D val="0"/>
            <c:spPr>
              <a:solidFill>
                <a:srgbClr val="7030A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2B52-43C3-8446-AED56E077DF2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2B52-43C3-8446-AED56E077DF2}"/>
              </c:ext>
            </c:extLst>
          </c:dPt>
          <c:dPt>
            <c:idx val="5"/>
            <c:invertIfNegative val="0"/>
            <c:bubble3D val="0"/>
            <c:spPr>
              <a:solidFill>
                <a:srgbClr val="0070C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93EF-4BEB-ABC8-C174AF24C3D6}"/>
              </c:ext>
            </c:extLst>
          </c:dPt>
          <c:dPt>
            <c:idx val="6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93EF-4BEB-ABC8-C174AF24C3D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419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PROVINCIAS!$D$3:$L$4</c:f>
              <c:multiLvlStrCache>
                <c:ptCount val="9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SETIEMBRE</c:v>
                  </c:pt>
                </c:lvl>
                <c:lvl>
                  <c:pt idx="0">
                    <c:v>MESES</c:v>
                  </c:pt>
                </c:lvl>
              </c:multiLvlStrCache>
            </c:multiLvlStrRef>
          </c:cat>
          <c:val>
            <c:numRef>
              <c:f>PROVINCIAS!$D$6:$L$6</c:f>
              <c:numCache>
                <c:formatCode>General</c:formatCode>
                <c:ptCount val="9"/>
                <c:pt idx="0">
                  <c:v>7</c:v>
                </c:pt>
                <c:pt idx="1">
                  <c:v>14</c:v>
                </c:pt>
                <c:pt idx="2">
                  <c:v>12</c:v>
                </c:pt>
                <c:pt idx="3">
                  <c:v>10</c:v>
                </c:pt>
                <c:pt idx="4">
                  <c:v>36</c:v>
                </c:pt>
                <c:pt idx="5">
                  <c:v>19</c:v>
                </c:pt>
                <c:pt idx="6">
                  <c:v>14</c:v>
                </c:pt>
                <c:pt idx="7">
                  <c:v>26</c:v>
                </c:pt>
                <c:pt idx="8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B52-43C3-8446-AED56E077D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68927936"/>
        <c:axId val="468941664"/>
      </c:barChart>
      <c:catAx>
        <c:axId val="468927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468941664"/>
        <c:crosses val="autoZero"/>
        <c:auto val="1"/>
        <c:lblAlgn val="ctr"/>
        <c:lblOffset val="100"/>
        <c:noMultiLvlLbl val="0"/>
      </c:catAx>
      <c:valAx>
        <c:axId val="4689416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4689279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ysClr val="windowText" lastClr="000000"/>
                </a:solidFill>
              </a:rPr>
              <a:t>LORETO</a:t>
            </a: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es-PE" sz="800" b="0" i="0" baseline="0">
                <a:effectLst/>
              </a:rPr>
              <a:t>Fuente: Registro de casos del CEM / AURORA / MIMP </a:t>
            </a:r>
            <a:endParaRPr lang="es-ES" sz="800" b="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es-419"/>
        </a:p>
      </c:txPr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PROVINCIAS!$B$7</c:f>
              <c:strCache>
                <c:ptCount val="1"/>
                <c:pt idx="0">
                  <c:v>LORETO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46E5-4915-9F58-939DD8716FF0}"/>
              </c:ext>
            </c:extLst>
          </c:dPt>
          <c:dPt>
            <c:idx val="1"/>
            <c:invertIfNegative val="0"/>
            <c:bubble3D val="0"/>
            <c:spPr>
              <a:solidFill>
                <a:srgbClr val="2ECC4C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6C0-469E-8860-72443E6BB264}"/>
              </c:ext>
            </c:extLst>
          </c:dPt>
          <c:dPt>
            <c:idx val="3"/>
            <c:invertIfNegative val="0"/>
            <c:bubble3D val="0"/>
            <c:spPr>
              <a:solidFill>
                <a:srgbClr val="7030A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46E5-4915-9F58-939DD8716FF0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E6C0-469E-8860-72443E6BB264}"/>
              </c:ext>
            </c:extLst>
          </c:dPt>
          <c:dPt>
            <c:idx val="5"/>
            <c:invertIfNegative val="0"/>
            <c:bubble3D val="0"/>
            <c:spPr>
              <a:solidFill>
                <a:srgbClr val="0070C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BAD7-4E6E-AD55-F2130396CF0B}"/>
              </c:ext>
            </c:extLst>
          </c:dPt>
          <c:dPt>
            <c:idx val="6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BAD7-4E6E-AD55-F2130396CF0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419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PROVINCIAS!$D$3:$L$4</c:f>
              <c:multiLvlStrCache>
                <c:ptCount val="9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SETIEMBRE</c:v>
                  </c:pt>
                </c:lvl>
                <c:lvl>
                  <c:pt idx="0">
                    <c:v>MESES</c:v>
                  </c:pt>
                </c:lvl>
              </c:multiLvlStrCache>
            </c:multiLvlStrRef>
          </c:cat>
          <c:val>
            <c:numRef>
              <c:f>PROVINCIAS!$D$7:$L$7</c:f>
              <c:numCache>
                <c:formatCode>General</c:formatCode>
                <c:ptCount val="9"/>
                <c:pt idx="0">
                  <c:v>13</c:v>
                </c:pt>
                <c:pt idx="1">
                  <c:v>20</c:v>
                </c:pt>
                <c:pt idx="2">
                  <c:v>2</c:v>
                </c:pt>
                <c:pt idx="3">
                  <c:v>16</c:v>
                </c:pt>
                <c:pt idx="4">
                  <c:v>5</c:v>
                </c:pt>
                <c:pt idx="5">
                  <c:v>14</c:v>
                </c:pt>
                <c:pt idx="6">
                  <c:v>5</c:v>
                </c:pt>
                <c:pt idx="7">
                  <c:v>18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6C0-469E-8860-72443E6BB26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14120240"/>
        <c:axId val="514116080"/>
      </c:barChart>
      <c:catAx>
        <c:axId val="514120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514116080"/>
        <c:crosses val="autoZero"/>
        <c:auto val="1"/>
        <c:lblAlgn val="ctr"/>
        <c:lblOffset val="100"/>
        <c:noMultiLvlLbl val="0"/>
      </c:catAx>
      <c:valAx>
        <c:axId val="5141160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5141202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ysClr val="windowText" lastClr="000000"/>
                </a:solidFill>
              </a:rPr>
              <a:t>MARISCAL RAMON CASTILLA</a:t>
            </a: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es-PE" sz="800" b="0" i="0" baseline="0">
                <a:effectLst/>
              </a:rPr>
              <a:t>Fuente: Registro de casos del CEM / AURORA / MIMP </a:t>
            </a:r>
            <a:endParaRPr lang="es-ES" sz="800" b="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es-419"/>
        </a:p>
      </c:txPr>
    </c:title>
    <c:autoTitleDeleted val="0"/>
    <c:plotArea>
      <c:layout/>
      <c:barChart>
        <c:barDir val="col"/>
        <c:grouping val="clustered"/>
        <c:varyColors val="0"/>
        <c:ser>
          <c:idx val="3"/>
          <c:order val="0"/>
          <c:tx>
            <c:strRef>
              <c:f>PROVINCIAS!$B$8</c:f>
              <c:strCache>
                <c:ptCount val="1"/>
                <c:pt idx="0">
                  <c:v>MARISCAL RAMON CASTILLA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DF11-497C-85A9-61C084FA5A35}"/>
              </c:ext>
            </c:extLst>
          </c:dPt>
          <c:dPt>
            <c:idx val="1"/>
            <c:invertIfNegative val="0"/>
            <c:bubble3D val="0"/>
            <c:spPr>
              <a:solidFill>
                <a:srgbClr val="2ECC4C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2650-49C3-A144-C6F17536B97D}"/>
              </c:ext>
            </c:extLst>
          </c:dPt>
          <c:dPt>
            <c:idx val="3"/>
            <c:invertIfNegative val="0"/>
            <c:bubble3D val="0"/>
            <c:spPr>
              <a:solidFill>
                <a:srgbClr val="7030A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DF11-497C-85A9-61C084FA5A35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2650-49C3-A144-C6F17536B97D}"/>
              </c:ext>
            </c:extLst>
          </c:dPt>
          <c:dPt>
            <c:idx val="5"/>
            <c:invertIfNegative val="0"/>
            <c:bubble3D val="0"/>
            <c:spPr>
              <a:solidFill>
                <a:srgbClr val="0070C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04E9-46EC-96B5-143D41C4C56B}"/>
              </c:ext>
            </c:extLst>
          </c:dPt>
          <c:dPt>
            <c:idx val="6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04E9-46EC-96B5-143D41C4C56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419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PROVINCIAS!$D$3:$L$4</c:f>
              <c:multiLvlStrCache>
                <c:ptCount val="9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SETIEMBRE</c:v>
                  </c:pt>
                </c:lvl>
                <c:lvl>
                  <c:pt idx="0">
                    <c:v>MESES</c:v>
                  </c:pt>
                </c:lvl>
              </c:multiLvlStrCache>
            </c:multiLvlStrRef>
          </c:cat>
          <c:val>
            <c:numRef>
              <c:f>PROVINCIAS!$D$8:$L$8</c:f>
              <c:numCache>
                <c:formatCode>General</c:formatCode>
                <c:ptCount val="9"/>
                <c:pt idx="0">
                  <c:v>1</c:v>
                </c:pt>
                <c:pt idx="1">
                  <c:v>3</c:v>
                </c:pt>
                <c:pt idx="2">
                  <c:v>10</c:v>
                </c:pt>
                <c:pt idx="3">
                  <c:v>8</c:v>
                </c:pt>
                <c:pt idx="4">
                  <c:v>5</c:v>
                </c:pt>
                <c:pt idx="5">
                  <c:v>8</c:v>
                </c:pt>
                <c:pt idx="6">
                  <c:v>7</c:v>
                </c:pt>
                <c:pt idx="7">
                  <c:v>12</c:v>
                </c:pt>
                <c:pt idx="8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650-49C3-A144-C6F17536B9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73959728"/>
        <c:axId val="473973872"/>
      </c:barChart>
      <c:catAx>
        <c:axId val="473959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473973872"/>
        <c:crosses val="autoZero"/>
        <c:auto val="1"/>
        <c:lblAlgn val="ctr"/>
        <c:lblOffset val="100"/>
        <c:noMultiLvlLbl val="0"/>
      </c:catAx>
      <c:valAx>
        <c:axId val="473973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4739597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ysClr val="windowText" lastClr="000000"/>
                </a:solidFill>
              </a:rPr>
              <a:t>MAYNAS</a:t>
            </a: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es-PE" sz="800" b="0" i="0" baseline="0">
                <a:effectLst/>
              </a:rPr>
              <a:t>Fuente: Registro de casos del CEM / AURORA / MIMP</a:t>
            </a:r>
            <a:endParaRPr lang="es-ES" sz="800" b="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es-419"/>
        </a:p>
      </c:txPr>
    </c:title>
    <c:autoTitleDeleted val="0"/>
    <c:plotArea>
      <c:layout/>
      <c:barChart>
        <c:barDir val="col"/>
        <c:grouping val="clustered"/>
        <c:varyColors val="0"/>
        <c:ser>
          <c:idx val="4"/>
          <c:order val="0"/>
          <c:tx>
            <c:strRef>
              <c:f>PROVINCIAS!$B$9</c:f>
              <c:strCache>
                <c:ptCount val="1"/>
                <c:pt idx="0">
                  <c:v>MAYNAS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48BE-40A5-87AD-E3704C7D7750}"/>
              </c:ext>
            </c:extLst>
          </c:dPt>
          <c:dPt>
            <c:idx val="1"/>
            <c:invertIfNegative val="0"/>
            <c:bubble3D val="0"/>
            <c:spPr>
              <a:solidFill>
                <a:srgbClr val="2ECC4C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1CA3-4C07-BB57-8D7EA2E5FA00}"/>
              </c:ext>
            </c:extLst>
          </c:dPt>
          <c:dPt>
            <c:idx val="2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1CA3-4C07-BB57-8D7EA2E5FA00}"/>
              </c:ext>
            </c:extLst>
          </c:dPt>
          <c:dPt>
            <c:idx val="3"/>
            <c:invertIfNegative val="0"/>
            <c:bubble3D val="0"/>
            <c:spPr>
              <a:solidFill>
                <a:srgbClr val="7030A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1CA3-4C07-BB57-8D7EA2E5FA00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1CA3-4C07-BB57-8D7EA2E5FA00}"/>
              </c:ext>
            </c:extLst>
          </c:dPt>
          <c:dPt>
            <c:idx val="5"/>
            <c:invertIfNegative val="0"/>
            <c:bubble3D val="0"/>
            <c:spPr>
              <a:solidFill>
                <a:srgbClr val="0070C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25AC-47B5-B5CB-F4D6A17B9021}"/>
              </c:ext>
            </c:extLst>
          </c:dPt>
          <c:dPt>
            <c:idx val="6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25AC-47B5-B5CB-F4D6A17B902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419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PROVINCIAS!$D$3:$L$4</c:f>
              <c:multiLvlStrCache>
                <c:ptCount val="9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SETIEMBRE</c:v>
                  </c:pt>
                </c:lvl>
                <c:lvl>
                  <c:pt idx="0">
                    <c:v>MESES</c:v>
                  </c:pt>
                </c:lvl>
              </c:multiLvlStrCache>
            </c:multiLvlStrRef>
          </c:cat>
          <c:val>
            <c:numRef>
              <c:f>PROVINCIAS!$D$9:$L$9</c:f>
              <c:numCache>
                <c:formatCode>General</c:formatCode>
                <c:ptCount val="9"/>
                <c:pt idx="0">
                  <c:v>98</c:v>
                </c:pt>
                <c:pt idx="1">
                  <c:v>118</c:v>
                </c:pt>
                <c:pt idx="2">
                  <c:v>124</c:v>
                </c:pt>
                <c:pt idx="3">
                  <c:v>92</c:v>
                </c:pt>
                <c:pt idx="4">
                  <c:v>128</c:v>
                </c:pt>
                <c:pt idx="5">
                  <c:v>101</c:v>
                </c:pt>
                <c:pt idx="6">
                  <c:v>95</c:v>
                </c:pt>
                <c:pt idx="7">
                  <c:v>102</c:v>
                </c:pt>
                <c:pt idx="8">
                  <c:v>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CA3-4C07-BB57-8D7EA2E5FA0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596103775"/>
        <c:axId val="1596122911"/>
      </c:barChart>
      <c:catAx>
        <c:axId val="15961037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1596122911"/>
        <c:crosses val="autoZero"/>
        <c:auto val="1"/>
        <c:lblAlgn val="ctr"/>
        <c:lblOffset val="100"/>
        <c:noMultiLvlLbl val="0"/>
      </c:catAx>
      <c:valAx>
        <c:axId val="159612291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159610377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ysClr val="windowText" lastClr="000000"/>
                </a:solidFill>
              </a:rPr>
              <a:t>PUTUMAYO</a:t>
            </a: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es-PE" sz="800" b="0" i="0" baseline="0">
                <a:effectLst/>
              </a:rPr>
              <a:t>Fuente: Registro de casos del CEM / AURORA / MIMP </a:t>
            </a:r>
            <a:endParaRPr lang="es-ES" sz="800" b="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es-419"/>
        </a:p>
      </c:txPr>
    </c:title>
    <c:autoTitleDeleted val="0"/>
    <c:plotArea>
      <c:layout/>
      <c:barChart>
        <c:barDir val="col"/>
        <c:grouping val="clustered"/>
        <c:varyColors val="0"/>
        <c:ser>
          <c:idx val="5"/>
          <c:order val="0"/>
          <c:tx>
            <c:strRef>
              <c:f>PROVINCIAS!$B$10</c:f>
              <c:strCache>
                <c:ptCount val="1"/>
                <c:pt idx="0">
                  <c:v>PUTUMAYO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180A-4835-8EC8-AB0929560AE5}"/>
              </c:ext>
            </c:extLst>
          </c:dPt>
          <c:dPt>
            <c:idx val="1"/>
            <c:invertIfNegative val="0"/>
            <c:bubble3D val="0"/>
            <c:spPr>
              <a:solidFill>
                <a:srgbClr val="2ECC4C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7CC1-4C6A-8572-85815F9458FD}"/>
              </c:ext>
            </c:extLst>
          </c:dPt>
          <c:dPt>
            <c:idx val="2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7CC1-4C6A-8572-85815F9458FD}"/>
              </c:ext>
            </c:extLst>
          </c:dPt>
          <c:dPt>
            <c:idx val="3"/>
            <c:invertIfNegative val="0"/>
            <c:bubble3D val="0"/>
            <c:spPr>
              <a:solidFill>
                <a:srgbClr val="7030A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7CC1-4C6A-8572-85815F9458FD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7CC1-4C6A-8572-85815F9458FD}"/>
              </c:ext>
            </c:extLst>
          </c:dPt>
          <c:dPt>
            <c:idx val="5"/>
            <c:invertIfNegative val="0"/>
            <c:bubble3D val="0"/>
            <c:spPr>
              <a:solidFill>
                <a:srgbClr val="0070C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690B-436B-BD86-A5D5DF4101AC}"/>
              </c:ext>
            </c:extLst>
          </c:dPt>
          <c:dPt>
            <c:idx val="6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690B-436B-BD86-A5D5DF4101A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419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PROVINCIAS!$D$3:$L$4</c:f>
              <c:multiLvlStrCache>
                <c:ptCount val="9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SETIEMBRE</c:v>
                  </c:pt>
                </c:lvl>
                <c:lvl>
                  <c:pt idx="0">
                    <c:v>MESES</c:v>
                  </c:pt>
                </c:lvl>
              </c:multiLvlStrCache>
            </c:multiLvlStrRef>
          </c:cat>
          <c:val>
            <c:numRef>
              <c:f>PROVINCIAS!$D$10:$L$10</c:f>
              <c:numCache>
                <c:formatCode>General</c:formatCode>
                <c:ptCount val="9"/>
                <c:pt idx="0">
                  <c:v>5</c:v>
                </c:pt>
                <c:pt idx="1">
                  <c:v>5</c:v>
                </c:pt>
                <c:pt idx="2">
                  <c:v>2</c:v>
                </c:pt>
                <c:pt idx="3">
                  <c:v>6</c:v>
                </c:pt>
                <c:pt idx="4">
                  <c:v>9</c:v>
                </c:pt>
                <c:pt idx="5">
                  <c:v>4</c:v>
                </c:pt>
                <c:pt idx="6">
                  <c:v>6</c:v>
                </c:pt>
                <c:pt idx="7">
                  <c:v>12</c:v>
                </c:pt>
                <c:pt idx="8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CC1-4C6A-8572-85815F9458F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625849199"/>
        <c:axId val="1625850031"/>
      </c:barChart>
      <c:catAx>
        <c:axId val="16258491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1625850031"/>
        <c:crosses val="autoZero"/>
        <c:auto val="1"/>
        <c:lblAlgn val="ctr"/>
        <c:lblOffset val="100"/>
        <c:noMultiLvlLbl val="0"/>
      </c:catAx>
      <c:valAx>
        <c:axId val="162585003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162584919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s-ES" b="1">
                <a:solidFill>
                  <a:sysClr val="windowText" lastClr="000000"/>
                </a:solidFill>
              </a:rPr>
              <a:t>REQUENA</a:t>
            </a: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es-PE" sz="800" b="0" i="0" baseline="0">
                <a:effectLst/>
              </a:rPr>
              <a:t>Fuente: Registro de casos del CEM / AURORA / MIMP </a:t>
            </a:r>
            <a:endParaRPr lang="es-ES" sz="800" b="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es-419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PROVINCIAS!$B$11</c:f>
              <c:strCache>
                <c:ptCount val="1"/>
                <c:pt idx="0">
                  <c:v>REQUENA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428-41FB-9ABC-5E82BAE8EA38}"/>
              </c:ext>
            </c:extLst>
          </c:dPt>
          <c:dPt>
            <c:idx val="1"/>
            <c:invertIfNegative val="0"/>
            <c:bubble3D val="0"/>
            <c:spPr>
              <a:solidFill>
                <a:srgbClr val="2ECC4C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8EA1-427D-8093-586F34CFC245}"/>
              </c:ext>
            </c:extLst>
          </c:dPt>
          <c:dPt>
            <c:idx val="2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8EA1-427D-8093-586F34CFC245}"/>
              </c:ext>
            </c:extLst>
          </c:dPt>
          <c:dPt>
            <c:idx val="3"/>
            <c:invertIfNegative val="0"/>
            <c:bubble3D val="0"/>
            <c:spPr>
              <a:solidFill>
                <a:srgbClr val="7030A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8EA1-427D-8093-586F34CFC245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8EA1-427D-8093-586F34CFC245}"/>
              </c:ext>
            </c:extLst>
          </c:dPt>
          <c:dPt>
            <c:idx val="6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31E8-44E7-BFA3-5E16FAAB19A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419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PROVINCIAS!$D$3:$L$4</c:f>
              <c:multiLvlStrCache>
                <c:ptCount val="9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SETIEMBRE</c:v>
                  </c:pt>
                </c:lvl>
                <c:lvl>
                  <c:pt idx="0">
                    <c:v>MESES</c:v>
                  </c:pt>
                </c:lvl>
              </c:multiLvlStrCache>
            </c:multiLvlStrRef>
          </c:cat>
          <c:val>
            <c:numRef>
              <c:f>PROVINCIAS!$D$11:$L$11</c:f>
              <c:numCache>
                <c:formatCode>General</c:formatCode>
                <c:ptCount val="9"/>
                <c:pt idx="0">
                  <c:v>11</c:v>
                </c:pt>
                <c:pt idx="1">
                  <c:v>16</c:v>
                </c:pt>
                <c:pt idx="2">
                  <c:v>26</c:v>
                </c:pt>
                <c:pt idx="3">
                  <c:v>12</c:v>
                </c:pt>
                <c:pt idx="4">
                  <c:v>19</c:v>
                </c:pt>
                <c:pt idx="5">
                  <c:v>16</c:v>
                </c:pt>
                <c:pt idx="6">
                  <c:v>15</c:v>
                </c:pt>
                <c:pt idx="7">
                  <c:v>11</c:v>
                </c:pt>
                <c:pt idx="8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8EA1-427D-8093-586F34CFC24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674796079"/>
        <c:axId val="1674809391"/>
      </c:barChart>
      <c:catAx>
        <c:axId val="16747960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1674809391"/>
        <c:crosses val="autoZero"/>
        <c:auto val="1"/>
        <c:lblAlgn val="ctr"/>
        <c:lblOffset val="100"/>
        <c:noMultiLvlLbl val="0"/>
      </c:catAx>
      <c:valAx>
        <c:axId val="167480939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167479607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s-ES" b="1">
                <a:solidFill>
                  <a:sysClr val="windowText" lastClr="000000"/>
                </a:solidFill>
              </a:rPr>
              <a:t>UCAYALI</a:t>
            </a: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es-PE" sz="800" b="0" i="0" baseline="0">
                <a:effectLst/>
              </a:rPr>
              <a:t>Fuente: Registro de casos del CEM / AURORA / MIMP </a:t>
            </a:r>
            <a:endParaRPr lang="es-ES" sz="800" b="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es-419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PROVINCIAS!$B$12</c:f>
              <c:strCache>
                <c:ptCount val="1"/>
                <c:pt idx="0">
                  <c:v>UCAYALI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320C-41C2-A9E8-50C31C698E7C}"/>
              </c:ext>
            </c:extLst>
          </c:dPt>
          <c:dPt>
            <c:idx val="1"/>
            <c:invertIfNegative val="0"/>
            <c:bubble3D val="0"/>
            <c:spPr>
              <a:solidFill>
                <a:srgbClr val="2ECC4C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A1F4-401F-91A1-EBCA10CD651A}"/>
              </c:ext>
            </c:extLst>
          </c:dPt>
          <c:dPt>
            <c:idx val="2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A1F4-401F-91A1-EBCA10CD651A}"/>
              </c:ext>
            </c:extLst>
          </c:dPt>
          <c:dPt>
            <c:idx val="3"/>
            <c:invertIfNegative val="0"/>
            <c:bubble3D val="0"/>
            <c:spPr>
              <a:solidFill>
                <a:srgbClr val="7030A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A1F4-401F-91A1-EBCA10CD651A}"/>
              </c:ext>
            </c:extLst>
          </c:dPt>
          <c:dPt>
            <c:idx val="5"/>
            <c:invertIfNegative val="0"/>
            <c:bubble3D val="0"/>
            <c:spPr>
              <a:solidFill>
                <a:srgbClr val="0070C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36CA-4065-84DE-F286FB00A86A}"/>
              </c:ext>
            </c:extLst>
          </c:dPt>
          <c:dPt>
            <c:idx val="6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36CA-4065-84DE-F286FB00A86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419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PROVINCIAS!$D$3:$L$4</c:f>
              <c:multiLvlStrCache>
                <c:ptCount val="9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SETIEMBRE</c:v>
                  </c:pt>
                </c:lvl>
                <c:lvl>
                  <c:pt idx="0">
                    <c:v>MESES</c:v>
                  </c:pt>
                </c:lvl>
              </c:multiLvlStrCache>
            </c:multiLvlStrRef>
          </c:cat>
          <c:val>
            <c:numRef>
              <c:f>PROVINCIAS!$D$12:$L$12</c:f>
              <c:numCache>
                <c:formatCode>General</c:formatCode>
                <c:ptCount val="9"/>
                <c:pt idx="0">
                  <c:v>19</c:v>
                </c:pt>
                <c:pt idx="1">
                  <c:v>19</c:v>
                </c:pt>
                <c:pt idx="2">
                  <c:v>18</c:v>
                </c:pt>
                <c:pt idx="3">
                  <c:v>13</c:v>
                </c:pt>
                <c:pt idx="4">
                  <c:v>18</c:v>
                </c:pt>
                <c:pt idx="5">
                  <c:v>9</c:v>
                </c:pt>
                <c:pt idx="6">
                  <c:v>12</c:v>
                </c:pt>
                <c:pt idx="7">
                  <c:v>16</c:v>
                </c:pt>
                <c:pt idx="8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1F4-401F-91A1-EBCA10CD651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625828815"/>
        <c:axId val="1625836303"/>
      </c:barChart>
      <c:catAx>
        <c:axId val="16258288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1625836303"/>
        <c:crosses val="autoZero"/>
        <c:auto val="1"/>
        <c:lblAlgn val="ctr"/>
        <c:lblOffset val="100"/>
        <c:noMultiLvlLbl val="0"/>
      </c:catAx>
      <c:valAx>
        <c:axId val="16258363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162582881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withinLinearReversed" id="22">
  <a:schemeClr val="accent2"/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0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Relationship Id="rId5" Type="http://schemas.openxmlformats.org/officeDocument/2006/relationships/chart" Target="../charts/chart15.xml"/><Relationship Id="rId4" Type="http://schemas.openxmlformats.org/officeDocument/2006/relationships/chart" Target="../charts/chart14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101864</xdr:colOff>
      <xdr:row>1</xdr:row>
      <xdr:rowOff>119063</xdr:rowOff>
    </xdr:from>
    <xdr:to>
      <xdr:col>21</xdr:col>
      <xdr:colOff>84666</xdr:colOff>
      <xdr:row>15</xdr:row>
      <xdr:rowOff>184680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25A577A-A12B-464A-8C92-CC73EBB13B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102923</xdr:colOff>
      <xdr:row>16</xdr:row>
      <xdr:rowOff>182562</xdr:rowOff>
    </xdr:from>
    <xdr:to>
      <xdr:col>19</xdr:col>
      <xdr:colOff>646642</xdr:colOff>
      <xdr:row>33</xdr:row>
      <xdr:rowOff>64559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63D2B7AD-23F3-4638-92C2-60889FD877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125941</xdr:colOff>
      <xdr:row>34</xdr:row>
      <xdr:rowOff>88105</xdr:rowOff>
    </xdr:from>
    <xdr:to>
      <xdr:col>19</xdr:col>
      <xdr:colOff>665692</xdr:colOff>
      <xdr:row>50</xdr:row>
      <xdr:rowOff>164305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567237F2-F84F-4C9A-BC1D-01F60F66E19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166690</xdr:colOff>
      <xdr:row>54</xdr:row>
      <xdr:rowOff>57149</xdr:rowOff>
    </xdr:from>
    <xdr:to>
      <xdr:col>19</xdr:col>
      <xdr:colOff>714375</xdr:colOff>
      <xdr:row>70</xdr:row>
      <xdr:rowOff>133349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124224E3-C72B-4D89-93BE-95EA0EDF2A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15</xdr:col>
      <xdr:colOff>171452</xdr:colOff>
      <xdr:row>74</xdr:row>
      <xdr:rowOff>32808</xdr:rowOff>
    </xdr:from>
    <xdr:to>
      <xdr:col>19</xdr:col>
      <xdr:colOff>720725</xdr:colOff>
      <xdr:row>90</xdr:row>
      <xdr:rowOff>109008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554C27C5-8623-4BC6-9F7D-4CC52506646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15</xdr:col>
      <xdr:colOff>137699</xdr:colOff>
      <xdr:row>93</xdr:row>
      <xdr:rowOff>160714</xdr:rowOff>
    </xdr:from>
    <xdr:to>
      <xdr:col>19</xdr:col>
      <xdr:colOff>695590</xdr:colOff>
      <xdr:row>110</xdr:row>
      <xdr:rowOff>46414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EA43A5F9-ACF3-4F58-9FC1-D50CE3A6F5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15</xdr:col>
      <xdr:colOff>136260</xdr:colOff>
      <xdr:row>113</xdr:row>
      <xdr:rowOff>96837</xdr:rowOff>
    </xdr:from>
    <xdr:to>
      <xdr:col>19</xdr:col>
      <xdr:colOff>693208</xdr:colOff>
      <xdr:row>129</xdr:row>
      <xdr:rowOff>173037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CDA6D577-1B79-4710-91B3-8B68026012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15</xdr:col>
      <xdr:colOff>76084</xdr:colOff>
      <xdr:row>132</xdr:row>
      <xdr:rowOff>74727</xdr:rowOff>
    </xdr:from>
    <xdr:to>
      <xdr:col>19</xdr:col>
      <xdr:colOff>634735</xdr:colOff>
      <xdr:row>148</xdr:row>
      <xdr:rowOff>150927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9B5FAAD4-F27A-44C1-930C-B154860A07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14</xdr:col>
      <xdr:colOff>753269</xdr:colOff>
      <xdr:row>150</xdr:row>
      <xdr:rowOff>140001</xdr:rowOff>
    </xdr:from>
    <xdr:to>
      <xdr:col>19</xdr:col>
      <xdr:colOff>522553</xdr:colOff>
      <xdr:row>167</xdr:row>
      <xdr:rowOff>25701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FC172CCA-46C6-4BEB-9D56-2CD731A5E5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21</xdr:col>
      <xdr:colOff>228600</xdr:colOff>
      <xdr:row>1</xdr:row>
      <xdr:rowOff>123825</xdr:rowOff>
    </xdr:from>
    <xdr:to>
      <xdr:col>27</xdr:col>
      <xdr:colOff>228600</xdr:colOff>
      <xdr:row>16</xdr:row>
      <xdr:rowOff>0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0EF5A110-34A6-5285-B671-C0CDE6E163E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622563</xdr:colOff>
      <xdr:row>15</xdr:row>
      <xdr:rowOff>139700</xdr:rowOff>
    </xdr:from>
    <xdr:to>
      <xdr:col>15</xdr:col>
      <xdr:colOff>232833</xdr:colOff>
      <xdr:row>30</xdr:row>
      <xdr:rowOff>60324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8C0870C4-97B2-4453-86BC-9902400B34A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635002</xdr:colOff>
      <xdr:row>0</xdr:row>
      <xdr:rowOff>94191</xdr:rowOff>
    </xdr:from>
    <xdr:to>
      <xdr:col>15</xdr:col>
      <xdr:colOff>211667</xdr:colOff>
      <xdr:row>14</xdr:row>
      <xdr:rowOff>106891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813BF6DE-EB0D-4B01-4DB7-7370A7F058D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619124</xdr:colOff>
      <xdr:row>31</xdr:row>
      <xdr:rowOff>125941</xdr:rowOff>
    </xdr:from>
    <xdr:to>
      <xdr:col>15</xdr:col>
      <xdr:colOff>222249</xdr:colOff>
      <xdr:row>45</xdr:row>
      <xdr:rowOff>149224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D5C377F4-06BB-6706-1891-BD84C8FF5D3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597959</xdr:colOff>
      <xdr:row>47</xdr:row>
      <xdr:rowOff>9525</xdr:rowOff>
    </xdr:from>
    <xdr:to>
      <xdr:col>15</xdr:col>
      <xdr:colOff>222250</xdr:colOff>
      <xdr:row>60</xdr:row>
      <xdr:rowOff>32809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6B7DB550-BF9D-DD52-8645-38D3BCD9916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608541</xdr:colOff>
      <xdr:row>61</xdr:row>
      <xdr:rowOff>51858</xdr:rowOff>
    </xdr:from>
    <xdr:to>
      <xdr:col>15</xdr:col>
      <xdr:colOff>211666</xdr:colOff>
      <xdr:row>74</xdr:row>
      <xdr:rowOff>75141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0BAF69C6-A14E-EF98-B75F-A0A5ACD3017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747712</xdr:colOff>
      <xdr:row>7</xdr:row>
      <xdr:rowOff>166687</xdr:rowOff>
    </xdr:from>
    <xdr:to>
      <xdr:col>5</xdr:col>
      <xdr:colOff>228600</xdr:colOff>
      <xdr:row>22</xdr:row>
      <xdr:rowOff>52387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6EFEB71A-2B0B-98C5-8D61-DF5FD95F41D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757237</xdr:colOff>
      <xdr:row>33</xdr:row>
      <xdr:rowOff>61912</xdr:rowOff>
    </xdr:from>
    <xdr:to>
      <xdr:col>5</xdr:col>
      <xdr:colOff>414337</xdr:colOff>
      <xdr:row>47</xdr:row>
      <xdr:rowOff>138112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53ABDC43-BE70-E03B-9E39-2D854117BDB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0.08958</cdr:x>
      <cdr:y>0.02431</cdr:y>
    </cdr:from>
    <cdr:to>
      <cdr:x>0.92966</cdr:x>
      <cdr:y>0.17321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F9191A10-F3A1-2101-0FA6-B2F33205DAE4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409575" y="66675"/>
          <a:ext cx="3840813" cy="408467"/>
        </a:xfrm>
        <a:prstGeom xmlns:a="http://schemas.openxmlformats.org/drawingml/2006/main" prst="rect">
          <a:avLst/>
        </a:prstGeom>
      </cdr:spPr>
    </cdr:pic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94182</xdr:colOff>
      <xdr:row>8</xdr:row>
      <xdr:rowOff>62107</xdr:rowOff>
    </xdr:from>
    <xdr:to>
      <xdr:col>5</xdr:col>
      <xdr:colOff>38100</xdr:colOff>
      <xdr:row>23</xdr:row>
      <xdr:rowOff>53165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B7712626-9741-4214-9804-FE638296AE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267159-1E90-404D-897D-712E4072EE8B}">
  <dimension ref="B2:K26"/>
  <sheetViews>
    <sheetView showGridLines="0" zoomScaleNormal="100" workbookViewId="0">
      <selection activeCell="D10" sqref="D10"/>
    </sheetView>
  </sheetViews>
  <sheetFormatPr baseColWidth="10" defaultColWidth="9.109375" defaultRowHeight="14.4" x14ac:dyDescent="0.3"/>
  <cols>
    <col min="2" max="2" width="19.33203125" customWidth="1"/>
    <col min="3" max="3" width="21.6640625" customWidth="1"/>
    <col min="4" max="4" width="6" customWidth="1"/>
    <col min="5" max="5" width="7.44140625" customWidth="1"/>
    <col min="6" max="6" width="7.5546875" customWidth="1"/>
    <col min="7" max="7" width="7.33203125" customWidth="1"/>
    <col min="8" max="8" width="7.5546875" customWidth="1"/>
    <col min="9" max="9" width="8.44140625" customWidth="1"/>
  </cols>
  <sheetData>
    <row r="2" spans="2:9" x14ac:dyDescent="0.3">
      <c r="B2" s="77" t="s">
        <v>78</v>
      </c>
      <c r="C2" s="77"/>
      <c r="D2" s="77"/>
      <c r="E2" s="77"/>
      <c r="F2" s="77"/>
      <c r="G2" s="77"/>
      <c r="H2" s="77"/>
      <c r="I2" s="77"/>
    </row>
    <row r="3" spans="2:9" ht="30.75" customHeight="1" x14ac:dyDescent="0.3">
      <c r="B3" s="78" t="s">
        <v>0</v>
      </c>
      <c r="C3" s="78" t="s">
        <v>1</v>
      </c>
      <c r="D3" s="79" t="s">
        <v>2</v>
      </c>
      <c r="E3" s="79"/>
      <c r="F3" s="79"/>
      <c r="G3" s="79"/>
      <c r="H3" s="79"/>
      <c r="I3" s="79"/>
    </row>
    <row r="4" spans="2:9" x14ac:dyDescent="0.3">
      <c r="B4" s="78"/>
      <c r="C4" s="78"/>
      <c r="D4" s="78" t="s">
        <v>3</v>
      </c>
      <c r="E4" s="78" t="s">
        <v>4</v>
      </c>
      <c r="F4" s="78"/>
      <c r="G4" s="78" t="s">
        <v>5</v>
      </c>
      <c r="H4" s="78"/>
      <c r="I4" s="78"/>
    </row>
    <row r="5" spans="2:9" ht="20.399999999999999" x14ac:dyDescent="0.3">
      <c r="B5" s="78"/>
      <c r="C5" s="78"/>
      <c r="D5" s="78"/>
      <c r="E5" s="1" t="s">
        <v>6</v>
      </c>
      <c r="F5" s="1" t="s">
        <v>7</v>
      </c>
      <c r="G5" s="2" t="s">
        <v>8</v>
      </c>
      <c r="H5" s="2" t="s">
        <v>9</v>
      </c>
      <c r="I5" s="2" t="s">
        <v>10</v>
      </c>
    </row>
    <row r="6" spans="2:9" x14ac:dyDescent="0.3">
      <c r="B6" s="3" t="s">
        <v>11</v>
      </c>
      <c r="C6" s="3" t="s">
        <v>12</v>
      </c>
      <c r="D6" s="4">
        <v>353</v>
      </c>
      <c r="E6" s="4">
        <v>335</v>
      </c>
      <c r="F6" s="4">
        <v>18</v>
      </c>
      <c r="G6" s="4">
        <v>76</v>
      </c>
      <c r="H6" s="4">
        <v>271</v>
      </c>
      <c r="I6" s="4">
        <v>6</v>
      </c>
    </row>
    <row r="7" spans="2:9" x14ac:dyDescent="0.3">
      <c r="B7" s="3" t="s">
        <v>11</v>
      </c>
      <c r="C7" s="3" t="s">
        <v>13</v>
      </c>
      <c r="D7" s="4">
        <v>126</v>
      </c>
      <c r="E7" s="4">
        <v>106</v>
      </c>
      <c r="F7" s="4">
        <v>20</v>
      </c>
      <c r="G7" s="4">
        <v>29</v>
      </c>
      <c r="H7" s="4">
        <v>86</v>
      </c>
      <c r="I7" s="4">
        <v>11</v>
      </c>
    </row>
    <row r="8" spans="2:9" ht="15" thickBot="1" x14ac:dyDescent="0.35">
      <c r="B8" s="74" t="s">
        <v>14</v>
      </c>
      <c r="C8" s="74"/>
      <c r="D8" s="5">
        <v>479</v>
      </c>
      <c r="E8" s="6">
        <v>441</v>
      </c>
      <c r="F8" s="6">
        <v>38</v>
      </c>
      <c r="G8" s="6">
        <v>105</v>
      </c>
      <c r="H8" s="6">
        <f t="shared" ref="H8" si="0">H6+H7</f>
        <v>357</v>
      </c>
      <c r="I8" s="6">
        <v>17</v>
      </c>
    </row>
    <row r="9" spans="2:9" ht="15.6" thickTop="1" thickBot="1" x14ac:dyDescent="0.35">
      <c r="B9" s="7" t="s">
        <v>15</v>
      </c>
      <c r="C9" s="7" t="s">
        <v>15</v>
      </c>
      <c r="D9" s="5">
        <v>159</v>
      </c>
      <c r="E9" s="8">
        <v>152</v>
      </c>
      <c r="F9" s="8">
        <v>7</v>
      </c>
      <c r="G9" s="8">
        <v>38</v>
      </c>
      <c r="H9" s="8">
        <v>115</v>
      </c>
      <c r="I9" s="8">
        <v>6</v>
      </c>
    </row>
    <row r="10" spans="2:9" ht="15.6" thickTop="1" thickBot="1" x14ac:dyDescent="0.35">
      <c r="B10" s="7" t="s">
        <v>16</v>
      </c>
      <c r="C10" s="7" t="s">
        <v>17</v>
      </c>
      <c r="D10" s="5">
        <v>93</v>
      </c>
      <c r="E10" s="8">
        <v>86</v>
      </c>
      <c r="F10" s="8">
        <v>7</v>
      </c>
      <c r="G10" s="8">
        <v>34</v>
      </c>
      <c r="H10" s="8">
        <v>58</v>
      </c>
      <c r="I10" s="8">
        <v>1</v>
      </c>
    </row>
    <row r="11" spans="2:9" ht="15.6" thickTop="1" thickBot="1" x14ac:dyDescent="0.35">
      <c r="B11" s="7" t="s">
        <v>18</v>
      </c>
      <c r="C11" s="7" t="s">
        <v>19</v>
      </c>
      <c r="D11" s="5">
        <v>61</v>
      </c>
      <c r="E11" s="8">
        <v>51</v>
      </c>
      <c r="F11" s="8">
        <v>10</v>
      </c>
      <c r="G11" s="8">
        <v>32</v>
      </c>
      <c r="H11" s="8">
        <v>28</v>
      </c>
      <c r="I11" s="8">
        <v>1</v>
      </c>
    </row>
    <row r="12" spans="2:9" ht="15" thickTop="1" x14ac:dyDescent="0.3">
      <c r="B12" s="9" t="s">
        <v>20</v>
      </c>
      <c r="C12" s="9" t="s">
        <v>21</v>
      </c>
      <c r="D12" s="4">
        <v>242</v>
      </c>
      <c r="E12" s="10">
        <v>228</v>
      </c>
      <c r="F12" s="10">
        <v>14</v>
      </c>
      <c r="G12" s="10">
        <v>82</v>
      </c>
      <c r="H12" s="10">
        <v>155</v>
      </c>
      <c r="I12" s="10">
        <v>5</v>
      </c>
    </row>
    <row r="13" spans="2:9" x14ac:dyDescent="0.3">
      <c r="B13" s="3" t="s">
        <v>20</v>
      </c>
      <c r="C13" s="3" t="s">
        <v>22</v>
      </c>
      <c r="D13" s="4">
        <v>299</v>
      </c>
      <c r="E13" s="4">
        <v>283</v>
      </c>
      <c r="F13" s="4">
        <v>16</v>
      </c>
      <c r="G13" s="4">
        <v>71</v>
      </c>
      <c r="H13" s="4">
        <v>216</v>
      </c>
      <c r="I13" s="4">
        <v>12</v>
      </c>
    </row>
    <row r="14" spans="2:9" x14ac:dyDescent="0.3">
      <c r="B14" s="3" t="s">
        <v>20</v>
      </c>
      <c r="C14" s="3" t="s">
        <v>23</v>
      </c>
      <c r="D14" s="4">
        <v>116</v>
      </c>
      <c r="E14" s="4">
        <v>105</v>
      </c>
      <c r="F14" s="4">
        <v>11</v>
      </c>
      <c r="G14" s="4">
        <v>38</v>
      </c>
      <c r="H14" s="4">
        <v>69</v>
      </c>
      <c r="I14" s="4">
        <v>9</v>
      </c>
    </row>
    <row r="15" spans="2:9" x14ac:dyDescent="0.3">
      <c r="B15" s="3" t="s">
        <v>20</v>
      </c>
      <c r="C15" s="3" t="s">
        <v>24</v>
      </c>
      <c r="D15" s="4">
        <v>94</v>
      </c>
      <c r="E15" s="4">
        <v>66</v>
      </c>
      <c r="F15" s="4">
        <v>28</v>
      </c>
      <c r="G15" s="4">
        <v>55</v>
      </c>
      <c r="H15" s="4">
        <v>36</v>
      </c>
      <c r="I15" s="4">
        <v>3</v>
      </c>
    </row>
    <row r="16" spans="2:9" x14ac:dyDescent="0.3">
      <c r="B16" s="3" t="s">
        <v>20</v>
      </c>
      <c r="C16" s="3" t="s">
        <v>25</v>
      </c>
      <c r="D16" s="4">
        <v>186</v>
      </c>
      <c r="E16" s="4">
        <v>172</v>
      </c>
      <c r="F16" s="4">
        <v>14</v>
      </c>
      <c r="G16" s="4">
        <v>67</v>
      </c>
      <c r="H16" s="4">
        <v>110</v>
      </c>
      <c r="I16" s="4">
        <v>9</v>
      </c>
    </row>
    <row r="17" spans="2:11" ht="15" thickBot="1" x14ac:dyDescent="0.35">
      <c r="B17" s="74" t="s">
        <v>26</v>
      </c>
      <c r="C17" s="74"/>
      <c r="D17" s="5">
        <v>937</v>
      </c>
      <c r="E17" s="6">
        <f>SUM(E12:E16)</f>
        <v>854</v>
      </c>
      <c r="F17" s="6">
        <v>83</v>
      </c>
      <c r="G17" s="6">
        <f t="shared" ref="G17:I17" si="1">SUM(G12:G16)</f>
        <v>313</v>
      </c>
      <c r="H17" s="6">
        <f t="shared" si="1"/>
        <v>586</v>
      </c>
      <c r="I17" s="6">
        <f t="shared" si="1"/>
        <v>38</v>
      </c>
    </row>
    <row r="18" spans="2:11" ht="15.6" thickTop="1" thickBot="1" x14ac:dyDescent="0.35">
      <c r="B18" s="11" t="s">
        <v>27</v>
      </c>
      <c r="C18" s="11" t="s">
        <v>27</v>
      </c>
      <c r="D18" s="11">
        <v>59</v>
      </c>
      <c r="E18" s="11">
        <v>55</v>
      </c>
      <c r="F18" s="11">
        <v>4</v>
      </c>
      <c r="G18" s="11">
        <v>28</v>
      </c>
      <c r="H18" s="11">
        <v>30</v>
      </c>
      <c r="I18" s="11">
        <v>1</v>
      </c>
    </row>
    <row r="19" spans="2:11" ht="15.6" thickTop="1" thickBot="1" x14ac:dyDescent="0.35">
      <c r="B19" s="11" t="s">
        <v>28</v>
      </c>
      <c r="C19" s="11" t="s">
        <v>28</v>
      </c>
      <c r="D19" s="11">
        <v>136</v>
      </c>
      <c r="E19" s="11">
        <v>119</v>
      </c>
      <c r="F19" s="11">
        <v>17</v>
      </c>
      <c r="G19" s="11">
        <v>64</v>
      </c>
      <c r="H19" s="11">
        <v>71</v>
      </c>
      <c r="I19" s="11">
        <v>1</v>
      </c>
    </row>
    <row r="20" spans="2:11" ht="15.6" thickTop="1" thickBot="1" x14ac:dyDescent="0.35">
      <c r="B20" s="11" t="s">
        <v>29</v>
      </c>
      <c r="C20" s="11" t="s">
        <v>29</v>
      </c>
      <c r="D20" s="11">
        <v>133</v>
      </c>
      <c r="E20" s="11">
        <v>121</v>
      </c>
      <c r="F20" s="11">
        <v>12</v>
      </c>
      <c r="G20" s="11">
        <v>54</v>
      </c>
      <c r="H20" s="11">
        <v>76</v>
      </c>
      <c r="I20" s="11">
        <v>3</v>
      </c>
    </row>
    <row r="21" spans="2:11" ht="15" thickTop="1" x14ac:dyDescent="0.3">
      <c r="B21" s="75" t="s">
        <v>30</v>
      </c>
      <c r="C21" s="75"/>
      <c r="D21" s="12">
        <f>D8+D9+D10+D11+D17+D18+D19+D20</f>
        <v>2057</v>
      </c>
      <c r="E21" s="12">
        <f t="shared" ref="E21:I21" si="2">E8+E9+E10+E11+E17+E18+E19+E20</f>
        <v>1879</v>
      </c>
      <c r="F21" s="68">
        <f t="shared" si="2"/>
        <v>178</v>
      </c>
      <c r="G21" s="68">
        <f t="shared" si="2"/>
        <v>668</v>
      </c>
      <c r="H21" s="68">
        <f t="shared" si="2"/>
        <v>1321</v>
      </c>
      <c r="I21" s="68">
        <f t="shared" si="2"/>
        <v>68</v>
      </c>
    </row>
    <row r="22" spans="2:11" x14ac:dyDescent="0.3">
      <c r="B22" s="76" t="s">
        <v>31</v>
      </c>
      <c r="C22" s="76"/>
      <c r="D22" s="76"/>
      <c r="E22" s="76"/>
    </row>
    <row r="25" spans="2:11" x14ac:dyDescent="0.3">
      <c r="I25" s="13"/>
      <c r="J25" s="13"/>
      <c r="K25" s="13"/>
    </row>
    <row r="26" spans="2:11" x14ac:dyDescent="0.3">
      <c r="I26" s="14"/>
      <c r="J26" s="14"/>
      <c r="K26" s="14"/>
    </row>
  </sheetData>
  <mergeCells count="11">
    <mergeCell ref="B8:C8"/>
    <mergeCell ref="B17:C17"/>
    <mergeCell ref="B21:C21"/>
    <mergeCell ref="B22:E22"/>
    <mergeCell ref="B2:I2"/>
    <mergeCell ref="B3:B5"/>
    <mergeCell ref="C3:C5"/>
    <mergeCell ref="D3:I3"/>
    <mergeCell ref="D4:D5"/>
    <mergeCell ref="E4:F4"/>
    <mergeCell ref="G4:I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DE4CC5-A00C-4A46-8E39-15A6278942BF}">
  <dimension ref="A1:N25"/>
  <sheetViews>
    <sheetView topLeftCell="A22" zoomScale="80" zoomScaleNormal="80" workbookViewId="0">
      <selection activeCell="L10" sqref="L10"/>
    </sheetView>
  </sheetViews>
  <sheetFormatPr baseColWidth="10" defaultColWidth="9.109375" defaultRowHeight="14.4" x14ac:dyDescent="0.3"/>
  <cols>
    <col min="1" max="1" width="19.33203125" customWidth="1"/>
    <col min="2" max="2" width="21.6640625" customWidth="1"/>
    <col min="3" max="3" width="8.5546875" customWidth="1"/>
    <col min="4" max="4" width="11" customWidth="1"/>
    <col min="5" max="5" width="9" customWidth="1"/>
    <col min="6" max="6" width="8" customWidth="1"/>
    <col min="7" max="9" width="9" customWidth="1"/>
    <col min="10" max="10" width="9.5546875" customWidth="1"/>
    <col min="11" max="11" width="13.44140625" customWidth="1"/>
    <col min="12" max="12" width="11.6640625" customWidth="1"/>
  </cols>
  <sheetData>
    <row r="1" spans="1:12" x14ac:dyDescent="0.3">
      <c r="A1" s="77" t="s">
        <v>79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</row>
    <row r="2" spans="1:12" ht="30.75" customHeight="1" x14ac:dyDescent="0.3">
      <c r="A2" s="82" t="s">
        <v>0</v>
      </c>
      <c r="B2" s="83" t="s">
        <v>1</v>
      </c>
      <c r="C2" s="85" t="s">
        <v>32</v>
      </c>
      <c r="D2" s="85"/>
      <c r="E2" s="85"/>
      <c r="F2" s="85"/>
      <c r="G2" s="85"/>
      <c r="H2" s="85"/>
      <c r="I2" s="85"/>
      <c r="J2" s="85"/>
      <c r="K2" s="85"/>
      <c r="L2" s="85"/>
    </row>
    <row r="3" spans="1:12" x14ac:dyDescent="0.3">
      <c r="A3" s="82"/>
      <c r="B3" s="84"/>
      <c r="C3" s="82" t="s">
        <v>33</v>
      </c>
      <c r="D3" s="82"/>
      <c r="E3" s="82"/>
      <c r="F3" s="82"/>
      <c r="G3" s="82"/>
      <c r="H3" s="82"/>
      <c r="I3" s="82"/>
      <c r="J3" s="82"/>
      <c r="K3" s="82"/>
      <c r="L3" s="82"/>
    </row>
    <row r="4" spans="1:12" x14ac:dyDescent="0.3">
      <c r="A4" s="82"/>
      <c r="B4" s="80"/>
      <c r="C4" s="15" t="s">
        <v>34</v>
      </c>
      <c r="D4" s="15" t="s">
        <v>35</v>
      </c>
      <c r="E4" s="15" t="s">
        <v>36</v>
      </c>
      <c r="F4" s="15" t="s">
        <v>37</v>
      </c>
      <c r="G4" s="15" t="s">
        <v>38</v>
      </c>
      <c r="H4" s="15" t="s">
        <v>71</v>
      </c>
      <c r="I4" s="15" t="s">
        <v>72</v>
      </c>
      <c r="J4" s="15" t="s">
        <v>74</v>
      </c>
      <c r="K4" s="15" t="s">
        <v>75</v>
      </c>
      <c r="L4" s="15" t="s">
        <v>30</v>
      </c>
    </row>
    <row r="5" spans="1:12" x14ac:dyDescent="0.3">
      <c r="A5" s="3" t="s">
        <v>11</v>
      </c>
      <c r="B5" s="3" t="s">
        <v>12</v>
      </c>
      <c r="C5" s="16">
        <v>43</v>
      </c>
      <c r="D5" s="16">
        <v>33</v>
      </c>
      <c r="E5" s="16">
        <v>45</v>
      </c>
      <c r="F5" s="16">
        <v>34</v>
      </c>
      <c r="G5" s="16">
        <v>48</v>
      </c>
      <c r="H5" s="16">
        <v>45</v>
      </c>
      <c r="I5" s="16">
        <v>38</v>
      </c>
      <c r="J5" s="16">
        <v>32</v>
      </c>
      <c r="K5" s="4">
        <v>35</v>
      </c>
      <c r="L5" s="16">
        <f>SUM(C5:K5)</f>
        <v>353</v>
      </c>
    </row>
    <row r="6" spans="1:12" x14ac:dyDescent="0.3">
      <c r="A6" s="3" t="s">
        <v>11</v>
      </c>
      <c r="B6" s="3" t="s">
        <v>13</v>
      </c>
      <c r="C6" s="16">
        <v>4</v>
      </c>
      <c r="D6" s="16">
        <v>10</v>
      </c>
      <c r="E6" s="16">
        <v>11</v>
      </c>
      <c r="F6" s="16">
        <v>26</v>
      </c>
      <c r="G6" s="16">
        <v>24</v>
      </c>
      <c r="H6" s="16">
        <v>11</v>
      </c>
      <c r="I6" s="16">
        <v>17</v>
      </c>
      <c r="J6" s="16">
        <v>16</v>
      </c>
      <c r="K6" s="4">
        <v>7</v>
      </c>
      <c r="L6" s="16">
        <f>SUM(C6:K6)</f>
        <v>126</v>
      </c>
    </row>
    <row r="7" spans="1:12" ht="15" thickBot="1" x14ac:dyDescent="0.35">
      <c r="A7" s="74" t="s">
        <v>14</v>
      </c>
      <c r="B7" s="74"/>
      <c r="C7" s="17">
        <f>SUM(C5+C6)</f>
        <v>47</v>
      </c>
      <c r="D7" s="17">
        <f t="shared" ref="D7:G7" si="0">SUM(D5+D6)</f>
        <v>43</v>
      </c>
      <c r="E7" s="17">
        <f t="shared" si="0"/>
        <v>56</v>
      </c>
      <c r="F7" s="17">
        <f t="shared" si="0"/>
        <v>60</v>
      </c>
      <c r="G7" s="17">
        <f t="shared" si="0"/>
        <v>72</v>
      </c>
      <c r="H7" s="17">
        <f>SUM(H5:H6)</f>
        <v>56</v>
      </c>
      <c r="I7" s="17">
        <f>SUM(I5:I6)</f>
        <v>55</v>
      </c>
      <c r="J7" s="17">
        <f>SUM(J5:J6)</f>
        <v>48</v>
      </c>
      <c r="K7" s="17">
        <f>SUM(K5:K6)</f>
        <v>42</v>
      </c>
      <c r="L7" s="17">
        <f>SUM(C7:I7)</f>
        <v>389</v>
      </c>
    </row>
    <row r="8" spans="1:12" ht="15.6" thickTop="1" thickBot="1" x14ac:dyDescent="0.35">
      <c r="A8" s="7" t="s">
        <v>15</v>
      </c>
      <c r="B8" s="7" t="s">
        <v>15</v>
      </c>
      <c r="C8" s="18">
        <v>7</v>
      </c>
      <c r="D8" s="18">
        <v>14</v>
      </c>
      <c r="E8" s="18">
        <v>12</v>
      </c>
      <c r="F8" s="18">
        <v>10</v>
      </c>
      <c r="G8" s="18">
        <v>36</v>
      </c>
      <c r="H8" s="18">
        <v>19</v>
      </c>
      <c r="I8" s="18">
        <v>14</v>
      </c>
      <c r="J8" s="18">
        <v>26</v>
      </c>
      <c r="K8" s="5">
        <v>21</v>
      </c>
      <c r="L8" s="18">
        <f t="shared" ref="L8:L15" si="1">SUM(C8:K8)</f>
        <v>159</v>
      </c>
    </row>
    <row r="9" spans="1:12" ht="15.6" thickTop="1" thickBot="1" x14ac:dyDescent="0.35">
      <c r="A9" s="7" t="s">
        <v>16</v>
      </c>
      <c r="B9" s="7" t="s">
        <v>17</v>
      </c>
      <c r="C9" s="18">
        <v>13</v>
      </c>
      <c r="D9" s="18">
        <v>20</v>
      </c>
      <c r="E9" s="18">
        <v>2</v>
      </c>
      <c r="F9" s="18">
        <v>16</v>
      </c>
      <c r="G9" s="18">
        <v>5</v>
      </c>
      <c r="H9" s="18">
        <v>14</v>
      </c>
      <c r="I9" s="18">
        <v>5</v>
      </c>
      <c r="J9" s="18">
        <v>18</v>
      </c>
      <c r="K9" s="5">
        <v>0</v>
      </c>
      <c r="L9" s="18">
        <f>SUM(C9:K9)</f>
        <v>93</v>
      </c>
    </row>
    <row r="10" spans="1:12" ht="15.6" thickTop="1" thickBot="1" x14ac:dyDescent="0.35">
      <c r="A10" s="7" t="s">
        <v>18</v>
      </c>
      <c r="B10" s="7" t="s">
        <v>19</v>
      </c>
      <c r="C10" s="18">
        <v>1</v>
      </c>
      <c r="D10" s="18">
        <v>3</v>
      </c>
      <c r="E10" s="18">
        <v>10</v>
      </c>
      <c r="F10" s="18">
        <v>8</v>
      </c>
      <c r="G10" s="18">
        <v>5</v>
      </c>
      <c r="H10" s="18">
        <v>8</v>
      </c>
      <c r="I10" s="18">
        <v>7</v>
      </c>
      <c r="J10" s="18">
        <v>12</v>
      </c>
      <c r="K10" s="5">
        <v>7</v>
      </c>
      <c r="L10" s="18">
        <f t="shared" si="1"/>
        <v>61</v>
      </c>
    </row>
    <row r="11" spans="1:12" ht="15" thickTop="1" x14ac:dyDescent="0.3">
      <c r="A11" s="9" t="s">
        <v>20</v>
      </c>
      <c r="B11" s="9" t="s">
        <v>21</v>
      </c>
      <c r="C11" s="19">
        <v>26</v>
      </c>
      <c r="D11" s="19">
        <v>24</v>
      </c>
      <c r="E11" s="19">
        <v>30</v>
      </c>
      <c r="F11" s="19">
        <v>19</v>
      </c>
      <c r="G11" s="19">
        <v>34</v>
      </c>
      <c r="H11" s="19">
        <v>21</v>
      </c>
      <c r="I11" s="19">
        <v>29</v>
      </c>
      <c r="J11" s="19">
        <v>24</v>
      </c>
      <c r="K11" s="4">
        <v>35</v>
      </c>
      <c r="L11" s="19">
        <f t="shared" si="1"/>
        <v>242</v>
      </c>
    </row>
    <row r="12" spans="1:12" x14ac:dyDescent="0.3">
      <c r="A12" s="3" t="s">
        <v>20</v>
      </c>
      <c r="B12" s="3" t="s">
        <v>22</v>
      </c>
      <c r="C12" s="16">
        <v>39</v>
      </c>
      <c r="D12" s="16">
        <v>41</v>
      </c>
      <c r="E12" s="16">
        <v>44</v>
      </c>
      <c r="F12" s="16">
        <v>33</v>
      </c>
      <c r="G12" s="16">
        <v>48</v>
      </c>
      <c r="H12" s="16">
        <v>37</v>
      </c>
      <c r="I12" s="16">
        <v>20</v>
      </c>
      <c r="J12" s="16">
        <v>37</v>
      </c>
      <c r="K12" s="4">
        <v>0</v>
      </c>
      <c r="L12" s="16">
        <f t="shared" si="1"/>
        <v>299</v>
      </c>
    </row>
    <row r="13" spans="1:12" x14ac:dyDescent="0.3">
      <c r="A13" s="3" t="s">
        <v>20</v>
      </c>
      <c r="B13" s="3" t="s">
        <v>23</v>
      </c>
      <c r="C13" s="16">
        <v>7</v>
      </c>
      <c r="D13" s="16">
        <v>17</v>
      </c>
      <c r="E13" s="16">
        <v>12</v>
      </c>
      <c r="F13" s="16">
        <v>12</v>
      </c>
      <c r="G13" s="16">
        <v>14</v>
      </c>
      <c r="H13" s="16">
        <v>17</v>
      </c>
      <c r="I13" s="16">
        <v>12</v>
      </c>
      <c r="J13" s="16">
        <v>16</v>
      </c>
      <c r="K13" s="4">
        <v>9</v>
      </c>
      <c r="L13" s="16">
        <f t="shared" si="1"/>
        <v>116</v>
      </c>
    </row>
    <row r="14" spans="1:12" x14ac:dyDescent="0.3">
      <c r="A14" s="3" t="s">
        <v>20</v>
      </c>
      <c r="B14" s="3" t="s">
        <v>24</v>
      </c>
      <c r="C14" s="16">
        <v>5</v>
      </c>
      <c r="D14" s="16">
        <v>14</v>
      </c>
      <c r="E14" s="16">
        <v>12</v>
      </c>
      <c r="F14" s="16">
        <v>7</v>
      </c>
      <c r="G14" s="16">
        <v>10</v>
      </c>
      <c r="H14" s="16">
        <v>9</v>
      </c>
      <c r="I14" s="16">
        <v>14</v>
      </c>
      <c r="J14" s="16">
        <v>10</v>
      </c>
      <c r="K14" s="4">
        <v>13</v>
      </c>
      <c r="L14" s="16">
        <f t="shared" si="1"/>
        <v>94</v>
      </c>
    </row>
    <row r="15" spans="1:12" x14ac:dyDescent="0.3">
      <c r="A15" s="3" t="s">
        <v>20</v>
      </c>
      <c r="B15" s="3" t="s">
        <v>25</v>
      </c>
      <c r="C15" s="16">
        <v>21</v>
      </c>
      <c r="D15" s="16">
        <v>22</v>
      </c>
      <c r="E15" s="16">
        <v>26</v>
      </c>
      <c r="F15" s="16">
        <v>21</v>
      </c>
      <c r="G15" s="16">
        <v>22</v>
      </c>
      <c r="H15" s="16">
        <v>17</v>
      </c>
      <c r="I15" s="16">
        <v>20</v>
      </c>
      <c r="J15" s="16">
        <v>15</v>
      </c>
      <c r="K15" s="4">
        <v>22</v>
      </c>
      <c r="L15" s="16">
        <f t="shared" si="1"/>
        <v>186</v>
      </c>
    </row>
    <row r="16" spans="1:12" ht="15" thickBot="1" x14ac:dyDescent="0.35">
      <c r="A16" s="74" t="s">
        <v>26</v>
      </c>
      <c r="B16" s="74"/>
      <c r="C16" s="17">
        <f t="shared" ref="C16:G16" si="2">SUM(C11:C15)</f>
        <v>98</v>
      </c>
      <c r="D16" s="17">
        <f t="shared" si="2"/>
        <v>118</v>
      </c>
      <c r="E16" s="17">
        <f t="shared" si="2"/>
        <v>124</v>
      </c>
      <c r="F16" s="17">
        <f t="shared" si="2"/>
        <v>92</v>
      </c>
      <c r="G16" s="17">
        <f t="shared" si="2"/>
        <v>128</v>
      </c>
      <c r="H16" s="17">
        <f>SUM(H11:H15)</f>
        <v>101</v>
      </c>
      <c r="I16" s="17">
        <f>SUM(I11:I15)</f>
        <v>95</v>
      </c>
      <c r="J16" s="17">
        <f>SUM(J11:J15)</f>
        <v>102</v>
      </c>
      <c r="K16" s="17">
        <f>SUM(K11:K15)</f>
        <v>79</v>
      </c>
      <c r="L16" s="17">
        <f>SUM(C16:I16)</f>
        <v>756</v>
      </c>
    </row>
    <row r="17" spans="1:14" ht="15.6" thickTop="1" thickBot="1" x14ac:dyDescent="0.35">
      <c r="A17" s="8" t="s">
        <v>27</v>
      </c>
      <c r="B17" s="8" t="s">
        <v>27</v>
      </c>
      <c r="C17" s="18">
        <v>5</v>
      </c>
      <c r="D17" s="18">
        <v>5</v>
      </c>
      <c r="E17" s="18">
        <v>2</v>
      </c>
      <c r="F17" s="18">
        <v>6</v>
      </c>
      <c r="G17" s="18">
        <v>9</v>
      </c>
      <c r="H17" s="18">
        <v>4</v>
      </c>
      <c r="I17" s="18">
        <v>6</v>
      </c>
      <c r="J17" s="18">
        <v>12</v>
      </c>
      <c r="K17" s="11">
        <v>10</v>
      </c>
      <c r="L17" s="18">
        <f>SUM(C17:K17)</f>
        <v>59</v>
      </c>
    </row>
    <row r="18" spans="1:14" ht="15.6" thickTop="1" thickBot="1" x14ac:dyDescent="0.35">
      <c r="A18" s="11" t="s">
        <v>28</v>
      </c>
      <c r="B18" s="11" t="s">
        <v>28</v>
      </c>
      <c r="C18" s="18">
        <v>11</v>
      </c>
      <c r="D18" s="18">
        <v>16</v>
      </c>
      <c r="E18" s="18">
        <v>26</v>
      </c>
      <c r="F18" s="18">
        <v>12</v>
      </c>
      <c r="G18" s="18">
        <v>19</v>
      </c>
      <c r="H18" s="18">
        <v>16</v>
      </c>
      <c r="I18" s="18">
        <v>15</v>
      </c>
      <c r="J18" s="18">
        <v>11</v>
      </c>
      <c r="K18" s="11">
        <v>10</v>
      </c>
      <c r="L18" s="18">
        <f>SUM(C18:K18)</f>
        <v>136</v>
      </c>
    </row>
    <row r="19" spans="1:14" ht="15.6" thickTop="1" thickBot="1" x14ac:dyDescent="0.35">
      <c r="A19" s="11" t="s">
        <v>29</v>
      </c>
      <c r="B19" s="11" t="s">
        <v>29</v>
      </c>
      <c r="C19" s="20">
        <v>19</v>
      </c>
      <c r="D19" s="20">
        <v>19</v>
      </c>
      <c r="E19" s="20">
        <v>18</v>
      </c>
      <c r="F19" s="20">
        <v>13</v>
      </c>
      <c r="G19" s="20">
        <v>18</v>
      </c>
      <c r="H19" s="20">
        <v>9</v>
      </c>
      <c r="I19" s="20">
        <v>12</v>
      </c>
      <c r="J19" s="18">
        <v>16</v>
      </c>
      <c r="K19" s="11">
        <v>9</v>
      </c>
      <c r="L19" s="18">
        <f>SUM(C19:K19)</f>
        <v>133</v>
      </c>
    </row>
    <row r="20" spans="1:14" ht="15" thickTop="1" x14ac:dyDescent="0.3">
      <c r="A20" s="80" t="s">
        <v>30</v>
      </c>
      <c r="B20" s="80"/>
      <c r="C20" s="21">
        <f t="shared" ref="C20:F20" si="3">SUM(C7+C8+C9+C10+C16+C17+C18+C19)</f>
        <v>201</v>
      </c>
      <c r="D20" s="21">
        <f t="shared" si="3"/>
        <v>238</v>
      </c>
      <c r="E20" s="21">
        <f t="shared" si="3"/>
        <v>250</v>
      </c>
      <c r="F20" s="21">
        <f t="shared" si="3"/>
        <v>217</v>
      </c>
      <c r="G20" s="21">
        <f>SUM(G7+G8+G9+G10+G16+G17+G18+G19)</f>
        <v>292</v>
      </c>
      <c r="H20" s="21">
        <f t="shared" ref="H20:K20" si="4">SUM(H7+H8+H9+H10+H16+H17+H18+H19)</f>
        <v>227</v>
      </c>
      <c r="I20" s="21">
        <f t="shared" si="4"/>
        <v>209</v>
      </c>
      <c r="J20" s="21">
        <f t="shared" si="4"/>
        <v>245</v>
      </c>
      <c r="K20" s="21">
        <f t="shared" si="4"/>
        <v>178</v>
      </c>
      <c r="L20" s="21">
        <f>SUM(C20:K20)</f>
        <v>2057</v>
      </c>
    </row>
    <row r="21" spans="1:14" x14ac:dyDescent="0.3">
      <c r="A21" s="81" t="s">
        <v>31</v>
      </c>
      <c r="B21" s="81"/>
      <c r="C21" s="81"/>
      <c r="D21" s="81"/>
    </row>
    <row r="24" spans="1:14" x14ac:dyDescent="0.3">
      <c r="L24" s="13"/>
      <c r="M24" s="13"/>
      <c r="N24" s="13"/>
    </row>
    <row r="25" spans="1:14" x14ac:dyDescent="0.3">
      <c r="L25" s="14"/>
      <c r="M25" s="14"/>
      <c r="N25" s="14"/>
    </row>
  </sheetData>
  <mergeCells count="9">
    <mergeCell ref="A16:B16"/>
    <mergeCell ref="A20:B20"/>
    <mergeCell ref="A21:D21"/>
    <mergeCell ref="A1:L1"/>
    <mergeCell ref="A2:A4"/>
    <mergeCell ref="B2:B4"/>
    <mergeCell ref="C2:L2"/>
    <mergeCell ref="C3:L3"/>
    <mergeCell ref="A7:B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89F394-B990-49CB-BAD0-B83675C6149E}">
  <dimension ref="B2:R166"/>
  <sheetViews>
    <sheetView showGridLines="0" showRuler="0" topLeftCell="F138" zoomScaleNormal="100" zoomScaleSheetLayoutView="112" zoomScalePageLayoutView="90" workbookViewId="0">
      <selection activeCell="E160" sqref="E160"/>
    </sheetView>
  </sheetViews>
  <sheetFormatPr baseColWidth="10" defaultRowHeight="14.4" x14ac:dyDescent="0.3"/>
  <cols>
    <col min="2" max="2" width="10.33203125" customWidth="1"/>
    <col min="3" max="3" width="21.109375" customWidth="1"/>
    <col min="4" max="4" width="9" customWidth="1"/>
    <col min="5" max="5" width="9.109375" customWidth="1"/>
    <col min="6" max="6" width="8.5546875" customWidth="1"/>
    <col min="7" max="7" width="8.33203125" customWidth="1"/>
    <col min="8" max="11" width="7.6640625" customWidth="1"/>
    <col min="12" max="12" width="11.6640625" customWidth="1"/>
    <col min="13" max="13" width="10.44140625" customWidth="1"/>
  </cols>
  <sheetData>
    <row r="2" spans="2:18" ht="15.6" x14ac:dyDescent="0.3">
      <c r="B2" s="94" t="s">
        <v>80</v>
      </c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22"/>
      <c r="P2" s="22"/>
      <c r="Q2" s="22"/>
      <c r="R2" s="22"/>
    </row>
    <row r="3" spans="2:18" x14ac:dyDescent="0.3">
      <c r="B3" s="95" t="s">
        <v>39</v>
      </c>
      <c r="C3" s="95"/>
      <c r="D3" s="97" t="s">
        <v>33</v>
      </c>
      <c r="E3" s="98"/>
      <c r="F3" s="98"/>
      <c r="G3" s="98"/>
      <c r="H3" s="98"/>
      <c r="I3" s="98"/>
      <c r="J3" s="99"/>
      <c r="K3" s="66"/>
      <c r="L3" s="66"/>
      <c r="M3" s="95" t="s">
        <v>30</v>
      </c>
      <c r="N3" s="96" t="s">
        <v>40</v>
      </c>
      <c r="O3" s="22"/>
      <c r="P3" s="22"/>
      <c r="Q3" s="22"/>
      <c r="R3" s="22"/>
    </row>
    <row r="4" spans="2:18" x14ac:dyDescent="0.3">
      <c r="B4" s="95"/>
      <c r="C4" s="95"/>
      <c r="D4" s="23" t="s">
        <v>34</v>
      </c>
      <c r="E4" s="24" t="s">
        <v>35</v>
      </c>
      <c r="F4" s="24" t="s">
        <v>36</v>
      </c>
      <c r="G4" s="24" t="s">
        <v>37</v>
      </c>
      <c r="H4" s="25" t="s">
        <v>38</v>
      </c>
      <c r="I4" s="25" t="s">
        <v>71</v>
      </c>
      <c r="J4" s="25" t="s">
        <v>72</v>
      </c>
      <c r="K4" s="25" t="s">
        <v>74</v>
      </c>
      <c r="L4" s="25" t="s">
        <v>75</v>
      </c>
      <c r="M4" s="95"/>
      <c r="N4" s="96"/>
    </row>
    <row r="5" spans="2:18" ht="15" customHeight="1" x14ac:dyDescent="0.3">
      <c r="B5" s="92" t="s">
        <v>11</v>
      </c>
      <c r="C5" s="92"/>
      <c r="D5" s="26">
        <f>MESES!C7</f>
        <v>47</v>
      </c>
      <c r="E5" s="26">
        <f>MESES!D7</f>
        <v>43</v>
      </c>
      <c r="F5" s="26">
        <f>MESES!E7</f>
        <v>56</v>
      </c>
      <c r="G5" s="26">
        <f>MESES!F7</f>
        <v>60</v>
      </c>
      <c r="H5" s="26">
        <f>MESES!G7</f>
        <v>72</v>
      </c>
      <c r="I5" s="26">
        <f>MESES!H7</f>
        <v>56</v>
      </c>
      <c r="J5" s="26">
        <f>MESES!I7</f>
        <v>55</v>
      </c>
      <c r="K5" s="26">
        <v>48</v>
      </c>
      <c r="L5" s="26">
        <v>42</v>
      </c>
      <c r="M5" s="27">
        <f>SUM(D5:L5)</f>
        <v>479</v>
      </c>
      <c r="N5" s="28">
        <f>M5/M13</f>
        <v>0.23286339329120079</v>
      </c>
    </row>
    <row r="6" spans="2:18" x14ac:dyDescent="0.3">
      <c r="B6" s="92" t="s">
        <v>15</v>
      </c>
      <c r="C6" s="92"/>
      <c r="D6" s="26">
        <f>MESES!C8</f>
        <v>7</v>
      </c>
      <c r="E6" s="26">
        <f>MESES!D8</f>
        <v>14</v>
      </c>
      <c r="F6" s="26">
        <f>MESES!E8</f>
        <v>12</v>
      </c>
      <c r="G6" s="26">
        <f>MESES!F8</f>
        <v>10</v>
      </c>
      <c r="H6" s="26">
        <f>MESES!G8</f>
        <v>36</v>
      </c>
      <c r="I6" s="26">
        <f>MESES!H8</f>
        <v>19</v>
      </c>
      <c r="J6" s="26">
        <f>MESES!I8</f>
        <v>14</v>
      </c>
      <c r="K6" s="26">
        <v>26</v>
      </c>
      <c r="L6" s="26">
        <v>21</v>
      </c>
      <c r="M6" s="27">
        <f t="shared" ref="M6:M12" si="0">SUM(D6:L6)</f>
        <v>159</v>
      </c>
      <c r="N6" s="28">
        <f>M6/$M$13</f>
        <v>7.7297034516285848E-2</v>
      </c>
    </row>
    <row r="7" spans="2:18" x14ac:dyDescent="0.3">
      <c r="B7" s="92" t="s">
        <v>16</v>
      </c>
      <c r="C7" s="92"/>
      <c r="D7" s="26">
        <f>MESES!C9</f>
        <v>13</v>
      </c>
      <c r="E7" s="26">
        <f>MESES!D9</f>
        <v>20</v>
      </c>
      <c r="F7" s="26">
        <f>MESES!E9</f>
        <v>2</v>
      </c>
      <c r="G7" s="26">
        <f>MESES!F9</f>
        <v>16</v>
      </c>
      <c r="H7" s="26">
        <f>MESES!G9</f>
        <v>5</v>
      </c>
      <c r="I7" s="26">
        <f>MESES!H9</f>
        <v>14</v>
      </c>
      <c r="J7" s="26">
        <v>5</v>
      </c>
      <c r="K7" s="26">
        <v>18</v>
      </c>
      <c r="L7" s="26">
        <v>0</v>
      </c>
      <c r="M7" s="27">
        <f t="shared" si="0"/>
        <v>93</v>
      </c>
      <c r="N7" s="28">
        <f t="shared" ref="N7:N12" si="1">M7/$M$13</f>
        <v>4.5211473018959648E-2</v>
      </c>
    </row>
    <row r="8" spans="2:18" x14ac:dyDescent="0.3">
      <c r="B8" s="92" t="s">
        <v>18</v>
      </c>
      <c r="C8" s="92"/>
      <c r="D8" s="26">
        <f>MESES!C10</f>
        <v>1</v>
      </c>
      <c r="E8" s="26">
        <f>MESES!D10</f>
        <v>3</v>
      </c>
      <c r="F8" s="26">
        <f>MESES!E10</f>
        <v>10</v>
      </c>
      <c r="G8" s="26">
        <f>MESES!F10</f>
        <v>8</v>
      </c>
      <c r="H8" s="26">
        <f>MESES!G10</f>
        <v>5</v>
      </c>
      <c r="I8" s="26">
        <f>MESES!H10</f>
        <v>8</v>
      </c>
      <c r="J8" s="26">
        <f>MESES!I10</f>
        <v>7</v>
      </c>
      <c r="K8" s="26">
        <f>MESES!J10</f>
        <v>12</v>
      </c>
      <c r="L8" s="26">
        <f>MESES!K10</f>
        <v>7</v>
      </c>
      <c r="M8" s="27">
        <f t="shared" si="0"/>
        <v>61</v>
      </c>
      <c r="N8" s="28">
        <f t="shared" si="1"/>
        <v>2.9654837141468156E-2</v>
      </c>
    </row>
    <row r="9" spans="2:18" x14ac:dyDescent="0.3">
      <c r="B9" s="92" t="s">
        <v>20</v>
      </c>
      <c r="C9" s="92"/>
      <c r="D9" s="26">
        <f>MESES!C16</f>
        <v>98</v>
      </c>
      <c r="E9" s="26">
        <f>MESES!D16</f>
        <v>118</v>
      </c>
      <c r="F9" s="26">
        <f>MESES!E16</f>
        <v>124</v>
      </c>
      <c r="G9" s="26">
        <f>MESES!F16</f>
        <v>92</v>
      </c>
      <c r="H9" s="26">
        <f>MESES!G16</f>
        <v>128</v>
      </c>
      <c r="I9" s="26">
        <f>MESES!H16</f>
        <v>101</v>
      </c>
      <c r="J9" s="26">
        <f>MESES!I16</f>
        <v>95</v>
      </c>
      <c r="K9" s="26">
        <f>MESES!J16</f>
        <v>102</v>
      </c>
      <c r="L9" s="26">
        <f>MESES!K16</f>
        <v>79</v>
      </c>
      <c r="M9" s="27">
        <f t="shared" si="0"/>
        <v>937</v>
      </c>
      <c r="N9" s="28">
        <f t="shared" si="1"/>
        <v>0.45551774428779779</v>
      </c>
    </row>
    <row r="10" spans="2:18" x14ac:dyDescent="0.3">
      <c r="B10" s="92" t="s">
        <v>27</v>
      </c>
      <c r="C10" s="92"/>
      <c r="D10" s="26">
        <f>MESES!C17</f>
        <v>5</v>
      </c>
      <c r="E10" s="26">
        <f>MESES!D17</f>
        <v>5</v>
      </c>
      <c r="F10" s="26">
        <f>MESES!E17</f>
        <v>2</v>
      </c>
      <c r="G10" s="26">
        <f>MESES!F17</f>
        <v>6</v>
      </c>
      <c r="H10" s="26">
        <f>MESES!G17</f>
        <v>9</v>
      </c>
      <c r="I10" s="26">
        <f>MESES!H17</f>
        <v>4</v>
      </c>
      <c r="J10" s="26">
        <f>MESES!I17</f>
        <v>6</v>
      </c>
      <c r="K10" s="26">
        <f>MESES!J17</f>
        <v>12</v>
      </c>
      <c r="L10" s="26">
        <f>MESES!K17</f>
        <v>10</v>
      </c>
      <c r="M10" s="27">
        <f t="shared" si="0"/>
        <v>59</v>
      </c>
      <c r="N10" s="28">
        <f t="shared" si="1"/>
        <v>2.8682547399124941E-2</v>
      </c>
    </row>
    <row r="11" spans="2:18" x14ac:dyDescent="0.3">
      <c r="B11" s="92" t="s">
        <v>28</v>
      </c>
      <c r="C11" s="92"/>
      <c r="D11" s="26">
        <f>MESES!C18</f>
        <v>11</v>
      </c>
      <c r="E11" s="26">
        <f>MESES!D18</f>
        <v>16</v>
      </c>
      <c r="F11" s="26">
        <f>MESES!E18</f>
        <v>26</v>
      </c>
      <c r="G11" s="26">
        <f>MESES!F18</f>
        <v>12</v>
      </c>
      <c r="H11" s="26">
        <f>MESES!G18</f>
        <v>19</v>
      </c>
      <c r="I11" s="26">
        <f>MESES!H18</f>
        <v>16</v>
      </c>
      <c r="J11" s="26">
        <f>MESES!I18</f>
        <v>15</v>
      </c>
      <c r="K11" s="26">
        <f>MESES!J18</f>
        <v>11</v>
      </c>
      <c r="L11" s="26">
        <f>MESES!K18</f>
        <v>10</v>
      </c>
      <c r="M11" s="27">
        <f t="shared" si="0"/>
        <v>136</v>
      </c>
      <c r="N11" s="28">
        <f t="shared" si="1"/>
        <v>6.6115702479338845E-2</v>
      </c>
    </row>
    <row r="12" spans="2:18" x14ac:dyDescent="0.3">
      <c r="B12" s="92" t="s">
        <v>29</v>
      </c>
      <c r="C12" s="92"/>
      <c r="D12" s="26">
        <f>MESES!C19</f>
        <v>19</v>
      </c>
      <c r="E12" s="26">
        <f>MESES!D19</f>
        <v>19</v>
      </c>
      <c r="F12" s="26">
        <f>MESES!E19</f>
        <v>18</v>
      </c>
      <c r="G12" s="26">
        <f>MESES!F19</f>
        <v>13</v>
      </c>
      <c r="H12" s="26">
        <f>MESES!G19</f>
        <v>18</v>
      </c>
      <c r="I12" s="26">
        <f>MESES!H19</f>
        <v>9</v>
      </c>
      <c r="J12" s="26">
        <f>MESES!I19</f>
        <v>12</v>
      </c>
      <c r="K12" s="26">
        <f>MESES!J19</f>
        <v>16</v>
      </c>
      <c r="L12" s="26">
        <f>MESES!K19</f>
        <v>9</v>
      </c>
      <c r="M12" s="27">
        <f t="shared" si="0"/>
        <v>133</v>
      </c>
      <c r="N12" s="28">
        <f t="shared" si="1"/>
        <v>6.4657267865824014E-2</v>
      </c>
    </row>
    <row r="13" spans="2:18" x14ac:dyDescent="0.3">
      <c r="B13" s="93" t="s">
        <v>41</v>
      </c>
      <c r="C13" s="93"/>
      <c r="D13" s="29">
        <f>SUM(D5:D12)</f>
        <v>201</v>
      </c>
      <c r="E13" s="29">
        <f t="shared" ref="E13:G13" si="2">SUM(E5:E12)</f>
        <v>238</v>
      </c>
      <c r="F13" s="29">
        <f t="shared" si="2"/>
        <v>250</v>
      </c>
      <c r="G13" s="29">
        <f t="shared" si="2"/>
        <v>217</v>
      </c>
      <c r="H13" s="29">
        <f>SUM(H5:H12)</f>
        <v>292</v>
      </c>
      <c r="I13" s="29">
        <f>SUM(I5:I12)</f>
        <v>227</v>
      </c>
      <c r="J13" s="29">
        <f>SUM(J5:J12)</f>
        <v>209</v>
      </c>
      <c r="K13" s="29">
        <f>SUM(K5:K12)</f>
        <v>245</v>
      </c>
      <c r="L13" s="29">
        <f>SUM(L5:L12)</f>
        <v>178</v>
      </c>
      <c r="M13" s="29">
        <f>SUM(D13:L13)</f>
        <v>2057</v>
      </c>
    </row>
    <row r="14" spans="2:18" x14ac:dyDescent="0.3">
      <c r="B14" s="91" t="s">
        <v>31</v>
      </c>
      <c r="C14" s="91"/>
      <c r="D14" s="91"/>
      <c r="E14" s="30"/>
      <c r="F14" s="30"/>
      <c r="G14" s="30"/>
      <c r="H14" s="30"/>
      <c r="I14" s="30"/>
      <c r="J14" s="30"/>
      <c r="K14" s="30"/>
      <c r="L14" s="30"/>
      <c r="M14" s="30"/>
    </row>
    <row r="20" spans="2:6" x14ac:dyDescent="0.3">
      <c r="B20" s="89" t="s">
        <v>61</v>
      </c>
      <c r="C20" s="90"/>
    </row>
    <row r="21" spans="2:6" x14ac:dyDescent="0.3">
      <c r="B21" s="39" t="s">
        <v>33</v>
      </c>
      <c r="C21" s="51" t="s">
        <v>11</v>
      </c>
    </row>
    <row r="22" spans="2:6" x14ac:dyDescent="0.3">
      <c r="B22" s="45" t="s">
        <v>34</v>
      </c>
      <c r="C22" s="43">
        <f>D5</f>
        <v>47</v>
      </c>
    </row>
    <row r="23" spans="2:6" x14ac:dyDescent="0.3">
      <c r="B23" s="45" t="s">
        <v>35</v>
      </c>
      <c r="C23" s="43">
        <f>E5</f>
        <v>43</v>
      </c>
    </row>
    <row r="24" spans="2:6" x14ac:dyDescent="0.3">
      <c r="B24" s="45" t="s">
        <v>36</v>
      </c>
      <c r="C24" s="43">
        <f>F5</f>
        <v>56</v>
      </c>
    </row>
    <row r="25" spans="2:6" x14ac:dyDescent="0.3">
      <c r="B25" s="45" t="s">
        <v>37</v>
      </c>
      <c r="C25" s="43">
        <f>G5</f>
        <v>60</v>
      </c>
    </row>
    <row r="26" spans="2:6" x14ac:dyDescent="0.3">
      <c r="B26" s="46" t="s">
        <v>38</v>
      </c>
      <c r="C26" s="47">
        <f>H5</f>
        <v>72</v>
      </c>
    </row>
    <row r="27" spans="2:6" x14ac:dyDescent="0.3">
      <c r="B27" s="46" t="s">
        <v>73</v>
      </c>
      <c r="C27" s="47">
        <f>I5</f>
        <v>56</v>
      </c>
    </row>
    <row r="28" spans="2:6" x14ac:dyDescent="0.3">
      <c r="B28" s="46" t="s">
        <v>72</v>
      </c>
      <c r="C28" s="47">
        <f>J5</f>
        <v>55</v>
      </c>
    </row>
    <row r="29" spans="2:6" x14ac:dyDescent="0.3">
      <c r="B29" s="46" t="s">
        <v>76</v>
      </c>
      <c r="C29" s="47">
        <v>48</v>
      </c>
    </row>
    <row r="30" spans="2:6" x14ac:dyDescent="0.3">
      <c r="B30" s="46" t="s">
        <v>75</v>
      </c>
      <c r="C30" s="47">
        <v>42</v>
      </c>
    </row>
    <row r="31" spans="2:6" x14ac:dyDescent="0.3">
      <c r="B31" s="24" t="s">
        <v>30</v>
      </c>
      <c r="C31" s="44">
        <f>SUM(C22:C30)</f>
        <v>479</v>
      </c>
    </row>
    <row r="32" spans="2:6" x14ac:dyDescent="0.3">
      <c r="B32" s="86" t="s">
        <v>31</v>
      </c>
      <c r="C32" s="86"/>
      <c r="D32" s="86"/>
      <c r="E32" s="50"/>
      <c r="F32" s="50"/>
    </row>
    <row r="39" spans="2:3" x14ac:dyDescent="0.3">
      <c r="B39" s="89" t="s">
        <v>61</v>
      </c>
      <c r="C39" s="90"/>
    </row>
    <row r="40" spans="2:3" x14ac:dyDescent="0.3">
      <c r="B40" s="39" t="s">
        <v>33</v>
      </c>
      <c r="C40" s="65" t="s">
        <v>15</v>
      </c>
    </row>
    <row r="41" spans="2:3" x14ac:dyDescent="0.3">
      <c r="B41" s="45" t="s">
        <v>34</v>
      </c>
      <c r="C41" s="43">
        <f>D6</f>
        <v>7</v>
      </c>
    </row>
    <row r="42" spans="2:3" x14ac:dyDescent="0.3">
      <c r="B42" s="45" t="s">
        <v>35</v>
      </c>
      <c r="C42" s="43">
        <f>E6</f>
        <v>14</v>
      </c>
    </row>
    <row r="43" spans="2:3" x14ac:dyDescent="0.3">
      <c r="B43" s="45" t="s">
        <v>36</v>
      </c>
      <c r="C43" s="43">
        <f>F6</f>
        <v>12</v>
      </c>
    </row>
    <row r="44" spans="2:3" x14ac:dyDescent="0.3">
      <c r="B44" s="45" t="s">
        <v>37</v>
      </c>
      <c r="C44" s="43">
        <f>G6</f>
        <v>10</v>
      </c>
    </row>
    <row r="45" spans="2:3" x14ac:dyDescent="0.3">
      <c r="B45" s="46" t="s">
        <v>38</v>
      </c>
      <c r="C45" s="47">
        <f>H6</f>
        <v>36</v>
      </c>
    </row>
    <row r="46" spans="2:3" x14ac:dyDescent="0.3">
      <c r="B46" s="46" t="s">
        <v>71</v>
      </c>
      <c r="C46" s="47">
        <f>I6</f>
        <v>19</v>
      </c>
    </row>
    <row r="47" spans="2:3" x14ac:dyDescent="0.3">
      <c r="B47" s="46" t="s">
        <v>72</v>
      </c>
      <c r="C47" s="47">
        <f>J6</f>
        <v>14</v>
      </c>
    </row>
    <row r="48" spans="2:3" x14ac:dyDescent="0.3">
      <c r="B48" s="46" t="s">
        <v>74</v>
      </c>
      <c r="C48" s="47">
        <v>26</v>
      </c>
    </row>
    <row r="49" spans="2:6" x14ac:dyDescent="0.3">
      <c r="B49" s="46" t="s">
        <v>75</v>
      </c>
      <c r="C49" s="47">
        <v>21</v>
      </c>
    </row>
    <row r="50" spans="2:6" x14ac:dyDescent="0.3">
      <c r="B50" s="24" t="s">
        <v>30</v>
      </c>
      <c r="C50" s="44">
        <f>SUM(C41:C49)</f>
        <v>159</v>
      </c>
    </row>
    <row r="51" spans="2:6" x14ac:dyDescent="0.3">
      <c r="B51" s="86" t="s">
        <v>31</v>
      </c>
      <c r="C51" s="86"/>
      <c r="D51" s="86"/>
      <c r="E51" s="50"/>
      <c r="F51" s="50"/>
    </row>
    <row r="58" spans="2:6" x14ac:dyDescent="0.3">
      <c r="B58" s="87" t="s">
        <v>61</v>
      </c>
      <c r="C58" s="88"/>
    </row>
    <row r="59" spans="2:6" x14ac:dyDescent="0.3">
      <c r="B59" s="40" t="s">
        <v>33</v>
      </c>
      <c r="C59" s="52" t="s">
        <v>16</v>
      </c>
    </row>
    <row r="60" spans="2:6" x14ac:dyDescent="0.3">
      <c r="B60" s="45" t="s">
        <v>34</v>
      </c>
      <c r="C60" s="43">
        <f>D7</f>
        <v>13</v>
      </c>
    </row>
    <row r="61" spans="2:6" x14ac:dyDescent="0.3">
      <c r="B61" s="45" t="s">
        <v>35</v>
      </c>
      <c r="C61" s="43">
        <f>E7</f>
        <v>20</v>
      </c>
    </row>
    <row r="62" spans="2:6" x14ac:dyDescent="0.3">
      <c r="B62" s="45" t="s">
        <v>36</v>
      </c>
      <c r="C62" s="43">
        <f>F7</f>
        <v>2</v>
      </c>
    </row>
    <row r="63" spans="2:6" x14ac:dyDescent="0.3">
      <c r="B63" s="45" t="s">
        <v>37</v>
      </c>
      <c r="C63" s="43">
        <f>G7</f>
        <v>16</v>
      </c>
    </row>
    <row r="64" spans="2:6" x14ac:dyDescent="0.3">
      <c r="B64" s="46" t="s">
        <v>38</v>
      </c>
      <c r="C64" s="47">
        <f>H7</f>
        <v>5</v>
      </c>
    </row>
    <row r="65" spans="2:6" x14ac:dyDescent="0.3">
      <c r="B65" s="46" t="s">
        <v>71</v>
      </c>
      <c r="C65" s="47">
        <f>I7</f>
        <v>14</v>
      </c>
    </row>
    <row r="66" spans="2:6" x14ac:dyDescent="0.3">
      <c r="B66" s="46" t="s">
        <v>72</v>
      </c>
      <c r="C66" s="47">
        <f>J7</f>
        <v>5</v>
      </c>
    </row>
    <row r="67" spans="2:6" x14ac:dyDescent="0.3">
      <c r="B67" s="46" t="s">
        <v>74</v>
      </c>
      <c r="C67" s="47">
        <v>18</v>
      </c>
    </row>
    <row r="68" spans="2:6" x14ac:dyDescent="0.3">
      <c r="B68" s="46" t="s">
        <v>75</v>
      </c>
      <c r="C68" s="47">
        <v>0</v>
      </c>
    </row>
    <row r="69" spans="2:6" x14ac:dyDescent="0.3">
      <c r="B69" s="40" t="s">
        <v>30</v>
      </c>
      <c r="C69" s="49">
        <f>SUM(C60:C68)</f>
        <v>93</v>
      </c>
    </row>
    <row r="70" spans="2:6" x14ac:dyDescent="0.3">
      <c r="B70" s="86" t="s">
        <v>31</v>
      </c>
      <c r="C70" s="86"/>
      <c r="D70" s="86"/>
      <c r="E70" s="50"/>
      <c r="F70" s="50"/>
    </row>
    <row r="77" spans="2:6" x14ac:dyDescent="0.3">
      <c r="B77" s="87" t="s">
        <v>61</v>
      </c>
      <c r="C77" s="88"/>
    </row>
    <row r="78" spans="2:6" x14ac:dyDescent="0.3">
      <c r="B78" s="40" t="s">
        <v>33</v>
      </c>
      <c r="C78" s="48" t="s">
        <v>18</v>
      </c>
    </row>
    <row r="79" spans="2:6" x14ac:dyDescent="0.3">
      <c r="B79" s="45" t="s">
        <v>34</v>
      </c>
      <c r="C79" s="43">
        <f>D8</f>
        <v>1</v>
      </c>
    </row>
    <row r="80" spans="2:6" x14ac:dyDescent="0.3">
      <c r="B80" s="45" t="s">
        <v>35</v>
      </c>
      <c r="C80" s="43">
        <f>E8</f>
        <v>3</v>
      </c>
    </row>
    <row r="81" spans="2:6" x14ac:dyDescent="0.3">
      <c r="B81" s="45" t="s">
        <v>36</v>
      </c>
      <c r="C81" s="43">
        <f>F8</f>
        <v>10</v>
      </c>
    </row>
    <row r="82" spans="2:6" x14ac:dyDescent="0.3">
      <c r="B82" s="45" t="s">
        <v>37</v>
      </c>
      <c r="C82" s="43">
        <f>G8</f>
        <v>8</v>
      </c>
    </row>
    <row r="83" spans="2:6" x14ac:dyDescent="0.3">
      <c r="B83" s="46" t="s">
        <v>38</v>
      </c>
      <c r="C83" s="47">
        <f>H8</f>
        <v>5</v>
      </c>
    </row>
    <row r="84" spans="2:6" x14ac:dyDescent="0.3">
      <c r="B84" s="46" t="s">
        <v>71</v>
      </c>
      <c r="C84" s="47">
        <f>I8</f>
        <v>8</v>
      </c>
    </row>
    <row r="85" spans="2:6" x14ac:dyDescent="0.3">
      <c r="B85" s="46" t="s">
        <v>72</v>
      </c>
      <c r="C85" s="47">
        <f>J8</f>
        <v>7</v>
      </c>
    </row>
    <row r="86" spans="2:6" x14ac:dyDescent="0.3">
      <c r="B86" s="46" t="s">
        <v>74</v>
      </c>
      <c r="C86" s="47">
        <v>12</v>
      </c>
    </row>
    <row r="87" spans="2:6" x14ac:dyDescent="0.3">
      <c r="B87" s="46" t="s">
        <v>75</v>
      </c>
      <c r="C87" s="47">
        <v>7</v>
      </c>
    </row>
    <row r="88" spans="2:6" x14ac:dyDescent="0.3">
      <c r="B88" s="24" t="s">
        <v>30</v>
      </c>
      <c r="C88" s="49">
        <f>SUM(C79:C87)</f>
        <v>61</v>
      </c>
    </row>
    <row r="89" spans="2:6" x14ac:dyDescent="0.3">
      <c r="B89" s="86" t="s">
        <v>31</v>
      </c>
      <c r="C89" s="86"/>
      <c r="D89" s="86"/>
      <c r="E89" s="50"/>
      <c r="F89" s="50"/>
    </row>
    <row r="96" spans="2:6" x14ac:dyDescent="0.3">
      <c r="B96" s="87" t="s">
        <v>61</v>
      </c>
      <c r="C96" s="88"/>
    </row>
    <row r="97" spans="2:6" x14ac:dyDescent="0.3">
      <c r="B97" s="40" t="s">
        <v>33</v>
      </c>
      <c r="C97" s="52" t="s">
        <v>20</v>
      </c>
    </row>
    <row r="98" spans="2:6" x14ac:dyDescent="0.3">
      <c r="B98" s="45" t="s">
        <v>34</v>
      </c>
      <c r="C98" s="43">
        <f>D9</f>
        <v>98</v>
      </c>
    </row>
    <row r="99" spans="2:6" x14ac:dyDescent="0.3">
      <c r="B99" s="45" t="s">
        <v>35</v>
      </c>
      <c r="C99" s="43">
        <f>E9</f>
        <v>118</v>
      </c>
    </row>
    <row r="100" spans="2:6" x14ac:dyDescent="0.3">
      <c r="B100" s="45" t="s">
        <v>36</v>
      </c>
      <c r="C100" s="43">
        <f>F9</f>
        <v>124</v>
      </c>
    </row>
    <row r="101" spans="2:6" x14ac:dyDescent="0.3">
      <c r="B101" s="45" t="s">
        <v>37</v>
      </c>
      <c r="C101" s="43">
        <f>G9</f>
        <v>92</v>
      </c>
    </row>
    <row r="102" spans="2:6" x14ac:dyDescent="0.3">
      <c r="B102" s="46" t="s">
        <v>38</v>
      </c>
      <c r="C102" s="47">
        <f>H9</f>
        <v>128</v>
      </c>
    </row>
    <row r="103" spans="2:6" x14ac:dyDescent="0.3">
      <c r="B103" s="46" t="s">
        <v>71</v>
      </c>
      <c r="C103" s="47">
        <f>I9</f>
        <v>101</v>
      </c>
    </row>
    <row r="104" spans="2:6" x14ac:dyDescent="0.3">
      <c r="B104" s="46" t="s">
        <v>72</v>
      </c>
      <c r="C104" s="47">
        <f>J9</f>
        <v>95</v>
      </c>
    </row>
    <row r="105" spans="2:6" x14ac:dyDescent="0.3">
      <c r="B105" s="46" t="s">
        <v>74</v>
      </c>
      <c r="C105" s="47">
        <v>102</v>
      </c>
    </row>
    <row r="106" spans="2:6" x14ac:dyDescent="0.3">
      <c r="B106" s="46" t="s">
        <v>75</v>
      </c>
      <c r="C106" s="47">
        <v>79</v>
      </c>
    </row>
    <row r="107" spans="2:6" x14ac:dyDescent="0.3">
      <c r="B107" s="24" t="s">
        <v>30</v>
      </c>
      <c r="C107" s="44">
        <f>SUM(C98:C106)</f>
        <v>937</v>
      </c>
    </row>
    <row r="108" spans="2:6" x14ac:dyDescent="0.3">
      <c r="B108" s="86" t="s">
        <v>31</v>
      </c>
      <c r="C108" s="86"/>
      <c r="D108" s="86"/>
      <c r="E108" s="50"/>
      <c r="F108" s="50"/>
    </row>
    <row r="115" spans="2:6" x14ac:dyDescent="0.3">
      <c r="B115" s="87" t="s">
        <v>61</v>
      </c>
      <c r="C115" s="88"/>
    </row>
    <row r="116" spans="2:6" x14ac:dyDescent="0.3">
      <c r="B116" s="40" t="s">
        <v>33</v>
      </c>
      <c r="C116" s="51" t="s">
        <v>27</v>
      </c>
    </row>
    <row r="117" spans="2:6" x14ac:dyDescent="0.3">
      <c r="B117" s="45" t="s">
        <v>34</v>
      </c>
      <c r="C117" s="43">
        <f>D10</f>
        <v>5</v>
      </c>
    </row>
    <row r="118" spans="2:6" x14ac:dyDescent="0.3">
      <c r="B118" s="45" t="s">
        <v>35</v>
      </c>
      <c r="C118" s="43">
        <f>E10</f>
        <v>5</v>
      </c>
    </row>
    <row r="119" spans="2:6" x14ac:dyDescent="0.3">
      <c r="B119" s="45" t="s">
        <v>36</v>
      </c>
      <c r="C119" s="43">
        <f>F10</f>
        <v>2</v>
      </c>
    </row>
    <row r="120" spans="2:6" x14ac:dyDescent="0.3">
      <c r="B120" s="45" t="s">
        <v>37</v>
      </c>
      <c r="C120" s="43">
        <f>G10</f>
        <v>6</v>
      </c>
    </row>
    <row r="121" spans="2:6" x14ac:dyDescent="0.3">
      <c r="B121" s="46" t="s">
        <v>38</v>
      </c>
      <c r="C121" s="47">
        <f>H10</f>
        <v>9</v>
      </c>
    </row>
    <row r="122" spans="2:6" x14ac:dyDescent="0.3">
      <c r="B122" s="46" t="s">
        <v>71</v>
      </c>
      <c r="C122" s="47">
        <f>I10</f>
        <v>4</v>
      </c>
    </row>
    <row r="123" spans="2:6" x14ac:dyDescent="0.3">
      <c r="B123" s="46" t="s">
        <v>72</v>
      </c>
      <c r="C123" s="47">
        <f>J10</f>
        <v>6</v>
      </c>
    </row>
    <row r="124" spans="2:6" x14ac:dyDescent="0.3">
      <c r="B124" s="46" t="s">
        <v>74</v>
      </c>
      <c r="C124" s="47">
        <v>12</v>
      </c>
    </row>
    <row r="125" spans="2:6" x14ac:dyDescent="0.3">
      <c r="B125" s="46" t="s">
        <v>75</v>
      </c>
      <c r="C125" s="47">
        <v>10</v>
      </c>
    </row>
    <row r="126" spans="2:6" x14ac:dyDescent="0.3">
      <c r="B126" s="24" t="s">
        <v>30</v>
      </c>
      <c r="C126" s="44">
        <f>SUM(C117:C125)</f>
        <v>59</v>
      </c>
    </row>
    <row r="127" spans="2:6" x14ac:dyDescent="0.3">
      <c r="B127" s="86" t="s">
        <v>31</v>
      </c>
      <c r="C127" s="86"/>
      <c r="D127" s="86"/>
      <c r="E127" s="50"/>
      <c r="F127" s="50"/>
    </row>
    <row r="134" spans="2:3" x14ac:dyDescent="0.3">
      <c r="B134" s="87" t="s">
        <v>61</v>
      </c>
      <c r="C134" s="88"/>
    </row>
    <row r="135" spans="2:3" x14ac:dyDescent="0.3">
      <c r="B135" s="40" t="s">
        <v>33</v>
      </c>
      <c r="C135" s="51" t="s">
        <v>28</v>
      </c>
    </row>
    <row r="136" spans="2:3" x14ac:dyDescent="0.3">
      <c r="B136" s="45" t="s">
        <v>34</v>
      </c>
      <c r="C136" s="43">
        <f>D11</f>
        <v>11</v>
      </c>
    </row>
    <row r="137" spans="2:3" x14ac:dyDescent="0.3">
      <c r="B137" s="45" t="s">
        <v>35</v>
      </c>
      <c r="C137" s="43">
        <f>E11</f>
        <v>16</v>
      </c>
    </row>
    <row r="138" spans="2:3" x14ac:dyDescent="0.3">
      <c r="B138" s="45" t="s">
        <v>36</v>
      </c>
      <c r="C138" s="43">
        <f>F11</f>
        <v>26</v>
      </c>
    </row>
    <row r="139" spans="2:3" x14ac:dyDescent="0.3">
      <c r="B139" s="45" t="s">
        <v>37</v>
      </c>
      <c r="C139" s="43">
        <f>G11</f>
        <v>12</v>
      </c>
    </row>
    <row r="140" spans="2:3" x14ac:dyDescent="0.3">
      <c r="B140" s="46" t="s">
        <v>38</v>
      </c>
      <c r="C140" s="47">
        <f>H11</f>
        <v>19</v>
      </c>
    </row>
    <row r="141" spans="2:3" x14ac:dyDescent="0.3">
      <c r="B141" s="46" t="s">
        <v>71</v>
      </c>
      <c r="C141" s="47">
        <f>I11</f>
        <v>16</v>
      </c>
    </row>
    <row r="142" spans="2:3" x14ac:dyDescent="0.3">
      <c r="B142" s="46" t="s">
        <v>72</v>
      </c>
      <c r="C142" s="47">
        <f>J11</f>
        <v>15</v>
      </c>
    </row>
    <row r="143" spans="2:3" x14ac:dyDescent="0.3">
      <c r="B143" s="46" t="s">
        <v>74</v>
      </c>
      <c r="C143" s="47">
        <v>11</v>
      </c>
    </row>
    <row r="144" spans="2:3" x14ac:dyDescent="0.3">
      <c r="B144" s="46" t="s">
        <v>75</v>
      </c>
      <c r="C144" s="47">
        <v>10</v>
      </c>
    </row>
    <row r="145" spans="2:6" x14ac:dyDescent="0.3">
      <c r="B145" s="24" t="s">
        <v>30</v>
      </c>
      <c r="C145" s="44">
        <f>SUM(C136:C144)</f>
        <v>136</v>
      </c>
    </row>
    <row r="146" spans="2:6" x14ac:dyDescent="0.3">
      <c r="B146" s="86" t="s">
        <v>31</v>
      </c>
      <c r="C146" s="86"/>
      <c r="D146" s="86"/>
      <c r="E146" s="50"/>
      <c r="F146" s="50"/>
    </row>
    <row r="154" spans="2:6" x14ac:dyDescent="0.3">
      <c r="B154" s="87" t="s">
        <v>61</v>
      </c>
      <c r="C154" s="88"/>
    </row>
    <row r="155" spans="2:6" x14ac:dyDescent="0.3">
      <c r="B155" s="40" t="s">
        <v>33</v>
      </c>
      <c r="C155" s="51" t="s">
        <v>29</v>
      </c>
    </row>
    <row r="156" spans="2:6" x14ac:dyDescent="0.3">
      <c r="B156" s="45" t="s">
        <v>34</v>
      </c>
      <c r="C156" s="43">
        <f>D12</f>
        <v>19</v>
      </c>
    </row>
    <row r="157" spans="2:6" x14ac:dyDescent="0.3">
      <c r="B157" s="45" t="s">
        <v>35</v>
      </c>
      <c r="C157" s="43">
        <f>E12</f>
        <v>19</v>
      </c>
    </row>
    <row r="158" spans="2:6" x14ac:dyDescent="0.3">
      <c r="B158" s="45" t="s">
        <v>36</v>
      </c>
      <c r="C158" s="43">
        <f>F12</f>
        <v>18</v>
      </c>
    </row>
    <row r="159" spans="2:6" x14ac:dyDescent="0.3">
      <c r="B159" s="45" t="s">
        <v>37</v>
      </c>
      <c r="C159" s="43">
        <f>G12</f>
        <v>13</v>
      </c>
    </row>
    <row r="160" spans="2:6" x14ac:dyDescent="0.3">
      <c r="B160" s="46" t="s">
        <v>38</v>
      </c>
      <c r="C160" s="47">
        <f>H12</f>
        <v>18</v>
      </c>
    </row>
    <row r="161" spans="2:6" x14ac:dyDescent="0.3">
      <c r="B161" s="46" t="s">
        <v>71</v>
      </c>
      <c r="C161" s="47">
        <f>I12</f>
        <v>9</v>
      </c>
    </row>
    <row r="162" spans="2:6" x14ac:dyDescent="0.3">
      <c r="B162" s="46" t="s">
        <v>72</v>
      </c>
      <c r="C162" s="47">
        <f>J12</f>
        <v>12</v>
      </c>
    </row>
    <row r="163" spans="2:6" x14ac:dyDescent="0.3">
      <c r="B163" s="46" t="s">
        <v>74</v>
      </c>
      <c r="C163" s="47">
        <v>16</v>
      </c>
    </row>
    <row r="164" spans="2:6" x14ac:dyDescent="0.3">
      <c r="B164" s="46" t="s">
        <v>75</v>
      </c>
      <c r="C164" s="47">
        <v>9</v>
      </c>
    </row>
    <row r="165" spans="2:6" x14ac:dyDescent="0.3">
      <c r="B165" s="24" t="s">
        <v>30</v>
      </c>
      <c r="C165" s="44">
        <f>SUM(C156:C164)</f>
        <v>133</v>
      </c>
    </row>
    <row r="166" spans="2:6" x14ac:dyDescent="0.3">
      <c r="B166" s="86" t="s">
        <v>31</v>
      </c>
      <c r="C166" s="86"/>
      <c r="D166" s="86"/>
      <c r="E166" s="50"/>
      <c r="F166" s="50"/>
    </row>
  </sheetData>
  <mergeCells count="31">
    <mergeCell ref="B5:C5"/>
    <mergeCell ref="B2:N2"/>
    <mergeCell ref="B3:C4"/>
    <mergeCell ref="M3:M4"/>
    <mergeCell ref="N3:N4"/>
    <mergeCell ref="D3:J3"/>
    <mergeCell ref="B12:C12"/>
    <mergeCell ref="B13:C13"/>
    <mergeCell ref="B6:C6"/>
    <mergeCell ref="B7:C7"/>
    <mergeCell ref="B8:C8"/>
    <mergeCell ref="B9:C9"/>
    <mergeCell ref="B10:C10"/>
    <mergeCell ref="B11:C11"/>
    <mergeCell ref="B20:C20"/>
    <mergeCell ref="B39:C39"/>
    <mergeCell ref="B51:D51"/>
    <mergeCell ref="B32:D32"/>
    <mergeCell ref="B14:D14"/>
    <mergeCell ref="B166:D166"/>
    <mergeCell ref="B115:C115"/>
    <mergeCell ref="B134:C134"/>
    <mergeCell ref="B58:C58"/>
    <mergeCell ref="B77:C77"/>
    <mergeCell ref="B96:C96"/>
    <mergeCell ref="B70:D70"/>
    <mergeCell ref="B154:C154"/>
    <mergeCell ref="B127:D127"/>
    <mergeCell ref="B108:D108"/>
    <mergeCell ref="B89:D89"/>
    <mergeCell ref="B146:D146"/>
  </mergeCells>
  <conditionalFormatting sqref="N5">
    <cfRule type="dataBar" priority="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{CAA7A08F-9F89-4E6C-B45F-22088F1EA552}</x14:id>
        </ext>
      </extLst>
    </cfRule>
  </conditionalFormatting>
  <conditionalFormatting sqref="N5:N13">
    <cfRule type="dataBar" priority="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{2F288595-F91A-44DD-889B-D3FEAE192581}</x14:id>
        </ext>
      </extLst>
    </cfRule>
  </conditionalFormatting>
  <conditionalFormatting sqref="N5:N12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{1C097E79-A6B2-4770-86A6-9B10CB4E100B}</x14:id>
        </ext>
      </extLst>
    </cfRule>
  </conditionalFormatting>
  <pageMargins left="0.7" right="0.7" top="0.75" bottom="0.75" header="0.3" footer="0.3"/>
  <pageSetup paperSize="9" scale="81" orientation="portrait" r:id="rId1"/>
  <colBreaks count="1" manualBreakCount="1">
    <brk id="15" max="1048575" man="1"/>
  </colBreak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CAA7A08F-9F89-4E6C-B45F-22088F1EA552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N5</xm:sqref>
        </x14:conditionalFormatting>
        <x14:conditionalFormatting xmlns:xm="http://schemas.microsoft.com/office/excel/2006/main">
          <x14:cfRule type="dataBar" id="{2F288595-F91A-44DD-889B-D3FEAE19258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N5:N13</xm:sqref>
        </x14:conditionalFormatting>
        <x14:conditionalFormatting xmlns:xm="http://schemas.microsoft.com/office/excel/2006/main">
          <x14:cfRule type="dataBar" id="{1C097E79-A6B2-4770-86A6-9B10CB4E100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N5:N12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CDAAF0-49AA-4DC9-8A3D-D4A44B928FF6}">
  <dimension ref="A2:E74"/>
  <sheetViews>
    <sheetView showGridLines="0" topLeftCell="A61" zoomScaleNormal="100" zoomScaleSheetLayoutView="112" workbookViewId="0">
      <selection activeCell="I75" sqref="I75"/>
    </sheetView>
  </sheetViews>
  <sheetFormatPr baseColWidth="10" defaultRowHeight="14.4" x14ac:dyDescent="0.3"/>
  <cols>
    <col min="2" max="2" width="14" customWidth="1"/>
    <col min="3" max="3" width="10.6640625" customWidth="1"/>
    <col min="4" max="4" width="11.5546875" customWidth="1"/>
    <col min="5" max="6" width="10.88671875" customWidth="1"/>
    <col min="7" max="7" width="10.6640625" customWidth="1"/>
    <col min="8" max="8" width="10.33203125" customWidth="1"/>
    <col min="9" max="9" width="10.44140625" customWidth="1"/>
  </cols>
  <sheetData>
    <row r="2" spans="1:5" x14ac:dyDescent="0.3">
      <c r="A2" s="106" t="s">
        <v>67</v>
      </c>
      <c r="B2" s="106"/>
      <c r="C2" s="106"/>
      <c r="D2" s="106"/>
      <c r="E2" s="106"/>
    </row>
    <row r="3" spans="1:5" ht="13.5" customHeight="1" x14ac:dyDescent="0.3">
      <c r="B3" s="60" t="s">
        <v>63</v>
      </c>
      <c r="C3" s="60" t="s">
        <v>64</v>
      </c>
      <c r="D3" s="60" t="s">
        <v>40</v>
      </c>
    </row>
    <row r="4" spans="1:5" ht="15.6" x14ac:dyDescent="0.3">
      <c r="B4" s="63" t="s">
        <v>42</v>
      </c>
      <c r="C4" s="57">
        <v>61</v>
      </c>
      <c r="D4" s="61">
        <f>C4/$C$11</f>
        <v>2.9654837141468156E-2</v>
      </c>
    </row>
    <row r="5" spans="1:5" ht="15.6" x14ac:dyDescent="0.3">
      <c r="B5" s="58" t="s">
        <v>43</v>
      </c>
      <c r="C5" s="55">
        <v>193</v>
      </c>
      <c r="D5" s="61">
        <f t="shared" ref="D5:D11" si="0">C5/$C$11</f>
        <v>9.3825960136120559E-2</v>
      </c>
    </row>
    <row r="6" spans="1:5" ht="15.6" x14ac:dyDescent="0.3">
      <c r="B6" s="63" t="s">
        <v>44</v>
      </c>
      <c r="C6" s="57">
        <v>248</v>
      </c>
      <c r="D6" s="61">
        <f t="shared" si="0"/>
        <v>0.12056392805055907</v>
      </c>
    </row>
    <row r="7" spans="1:5" ht="15.6" x14ac:dyDescent="0.3">
      <c r="B7" s="58" t="s">
        <v>45</v>
      </c>
      <c r="C7" s="55">
        <v>166</v>
      </c>
      <c r="D7" s="61">
        <f t="shared" si="0"/>
        <v>8.070004861448711E-2</v>
      </c>
    </row>
    <row r="8" spans="1:5" ht="15.6" x14ac:dyDescent="0.3">
      <c r="B8" s="63" t="s">
        <v>46</v>
      </c>
      <c r="C8" s="57">
        <v>503</v>
      </c>
      <c r="D8" s="61">
        <f t="shared" si="0"/>
        <v>0.24453087019931941</v>
      </c>
    </row>
    <row r="9" spans="1:5" ht="15.6" x14ac:dyDescent="0.3">
      <c r="B9" s="58" t="s">
        <v>47</v>
      </c>
      <c r="C9" s="56">
        <v>818</v>
      </c>
      <c r="D9" s="61">
        <f t="shared" si="0"/>
        <v>0.39766650461837627</v>
      </c>
    </row>
    <row r="10" spans="1:5" ht="15.6" x14ac:dyDescent="0.3">
      <c r="B10" s="63" t="s">
        <v>10</v>
      </c>
      <c r="C10" s="57">
        <v>68</v>
      </c>
      <c r="D10" s="61">
        <f t="shared" si="0"/>
        <v>3.3057851239669422E-2</v>
      </c>
    </row>
    <row r="11" spans="1:5" ht="15.6" x14ac:dyDescent="0.3">
      <c r="B11" s="59" t="s">
        <v>30</v>
      </c>
      <c r="C11" s="31">
        <f>SUM(C4:C10)</f>
        <v>2057</v>
      </c>
      <c r="D11" s="62">
        <f t="shared" si="0"/>
        <v>1</v>
      </c>
    </row>
    <row r="12" spans="1:5" x14ac:dyDescent="0.3">
      <c r="B12" s="100" t="s">
        <v>48</v>
      </c>
      <c r="C12" s="100"/>
      <c r="D12" s="100"/>
      <c r="E12" s="101"/>
    </row>
    <row r="13" spans="1:5" x14ac:dyDescent="0.3">
      <c r="D13" s="69"/>
    </row>
    <row r="22" spans="1:5" x14ac:dyDescent="0.3">
      <c r="A22" s="102" t="s">
        <v>66</v>
      </c>
      <c r="B22" s="102"/>
      <c r="C22" s="102"/>
      <c r="D22" s="102"/>
      <c r="E22" s="102"/>
    </row>
    <row r="23" spans="1:5" ht="15.6" x14ac:dyDescent="0.3">
      <c r="B23" s="104" t="s">
        <v>4</v>
      </c>
      <c r="C23" s="104"/>
      <c r="D23" s="105" t="s">
        <v>30</v>
      </c>
    </row>
    <row r="24" spans="1:5" ht="15.6" x14ac:dyDescent="0.3">
      <c r="B24" s="32" t="s">
        <v>6</v>
      </c>
      <c r="C24" s="32" t="s">
        <v>7</v>
      </c>
      <c r="D24" s="105"/>
    </row>
    <row r="25" spans="1:5" ht="15.6" x14ac:dyDescent="0.3">
      <c r="B25" s="42">
        <v>1879</v>
      </c>
      <c r="C25" s="42">
        <v>178</v>
      </c>
      <c r="D25" s="41">
        <f>B25+C25</f>
        <v>2057</v>
      </c>
    </row>
    <row r="26" spans="1:5" ht="15" customHeight="1" x14ac:dyDescent="0.3">
      <c r="B26" s="101" t="s">
        <v>48</v>
      </c>
      <c r="C26" s="101"/>
      <c r="D26" s="101"/>
      <c r="E26" s="101"/>
    </row>
    <row r="35" spans="1:5" ht="15" customHeight="1" x14ac:dyDescent="0.3">
      <c r="B35" s="33"/>
      <c r="C35" s="33"/>
      <c r="D35" s="33"/>
      <c r="E35" s="33"/>
    </row>
    <row r="36" spans="1:5" x14ac:dyDescent="0.3">
      <c r="A36" s="102" t="s">
        <v>65</v>
      </c>
      <c r="B36" s="103"/>
      <c r="C36" s="103"/>
      <c r="D36" s="103"/>
      <c r="E36" s="102"/>
    </row>
    <row r="37" spans="1:5" x14ac:dyDescent="0.3">
      <c r="B37" s="60" t="s">
        <v>62</v>
      </c>
      <c r="C37" s="60" t="s">
        <v>64</v>
      </c>
      <c r="D37" s="60" t="s">
        <v>40</v>
      </c>
    </row>
    <row r="38" spans="1:5" ht="15.6" x14ac:dyDescent="0.3">
      <c r="B38" s="32" t="s">
        <v>50</v>
      </c>
      <c r="C38" s="57">
        <v>721</v>
      </c>
      <c r="D38" s="61">
        <f>C38/$C$11</f>
        <v>0.3505104521147302</v>
      </c>
    </row>
    <row r="39" spans="1:5" ht="15.6" x14ac:dyDescent="0.3">
      <c r="B39" s="32" t="s">
        <v>51</v>
      </c>
      <c r="C39" s="55">
        <v>453</v>
      </c>
      <c r="D39" s="61">
        <f t="shared" ref="D39:D42" si="1">C39/$C$11</f>
        <v>0.22022362664073894</v>
      </c>
    </row>
    <row r="40" spans="1:5" ht="15.6" x14ac:dyDescent="0.3">
      <c r="B40" s="32" t="s">
        <v>52</v>
      </c>
      <c r="C40" s="57">
        <v>7</v>
      </c>
      <c r="D40" s="61">
        <f t="shared" si="1"/>
        <v>3.4030140982012642E-3</v>
      </c>
    </row>
    <row r="41" spans="1:5" ht="15.6" x14ac:dyDescent="0.3">
      <c r="B41" s="32" t="s">
        <v>53</v>
      </c>
      <c r="C41" s="55">
        <v>876</v>
      </c>
      <c r="D41" s="61">
        <f t="shared" si="1"/>
        <v>0.42586290714632963</v>
      </c>
    </row>
    <row r="42" spans="1:5" ht="15.6" x14ac:dyDescent="0.3">
      <c r="B42" s="59" t="s">
        <v>30</v>
      </c>
      <c r="C42" s="31">
        <f>SUM(C38:C41)</f>
        <v>2057</v>
      </c>
      <c r="D42" s="62">
        <f t="shared" si="1"/>
        <v>1</v>
      </c>
    </row>
    <row r="43" spans="1:5" x14ac:dyDescent="0.3">
      <c r="B43" s="100" t="s">
        <v>48</v>
      </c>
      <c r="C43" s="100"/>
      <c r="D43" s="100"/>
      <c r="E43" s="101"/>
    </row>
    <row r="52" spans="2:5" ht="28.8" x14ac:dyDescent="0.3">
      <c r="B52" s="64" t="s">
        <v>49</v>
      </c>
      <c r="C52" s="60" t="s">
        <v>64</v>
      </c>
      <c r="D52" s="60" t="s">
        <v>40</v>
      </c>
    </row>
    <row r="53" spans="2:5" ht="15.6" x14ac:dyDescent="0.3">
      <c r="B53" s="32" t="s">
        <v>50</v>
      </c>
      <c r="C53" s="57">
        <v>661</v>
      </c>
      <c r="D53" s="61">
        <f>C53/C57</f>
        <v>0.35178286322511976</v>
      </c>
    </row>
    <row r="54" spans="2:5" ht="15.6" x14ac:dyDescent="0.3">
      <c r="B54" s="32" t="s">
        <v>51</v>
      </c>
      <c r="C54" s="55">
        <v>429</v>
      </c>
      <c r="D54" s="61">
        <f>C54/C57</f>
        <v>0.22831293241085684</v>
      </c>
    </row>
    <row r="55" spans="2:5" ht="15.6" x14ac:dyDescent="0.3">
      <c r="B55" s="32" t="s">
        <v>52</v>
      </c>
      <c r="C55" s="57">
        <v>3</v>
      </c>
      <c r="D55" s="61">
        <f>C55/C57</f>
        <v>1.5965939329430547E-3</v>
      </c>
    </row>
    <row r="56" spans="2:5" ht="15.6" x14ac:dyDescent="0.3">
      <c r="B56" s="32" t="s">
        <v>53</v>
      </c>
      <c r="C56" s="55">
        <v>786</v>
      </c>
      <c r="D56" s="61">
        <f>C56/C57</f>
        <v>0.41830761043108033</v>
      </c>
    </row>
    <row r="57" spans="2:5" ht="15.6" x14ac:dyDescent="0.3">
      <c r="B57" s="59" t="s">
        <v>30</v>
      </c>
      <c r="C57" s="31">
        <f>SUM(C53:C56)</f>
        <v>1879</v>
      </c>
      <c r="D57" s="62">
        <f>C57/C57</f>
        <v>1</v>
      </c>
    </row>
    <row r="58" spans="2:5" x14ac:dyDescent="0.3">
      <c r="B58" s="100" t="s">
        <v>48</v>
      </c>
      <c r="C58" s="100"/>
      <c r="D58" s="100"/>
      <c r="E58" s="101"/>
    </row>
    <row r="68" spans="2:5" ht="28.8" x14ac:dyDescent="0.3">
      <c r="B68" s="64" t="s">
        <v>54</v>
      </c>
      <c r="C68" s="60" t="s">
        <v>64</v>
      </c>
      <c r="D68" s="60" t="s">
        <v>40</v>
      </c>
    </row>
    <row r="69" spans="2:5" ht="15.6" x14ac:dyDescent="0.3">
      <c r="B69" s="32" t="s">
        <v>50</v>
      </c>
      <c r="C69" s="57">
        <v>60</v>
      </c>
      <c r="D69" s="61">
        <f>C69/C73</f>
        <v>0.33707865168539325</v>
      </c>
    </row>
    <row r="70" spans="2:5" ht="15.6" x14ac:dyDescent="0.3">
      <c r="B70" s="32" t="s">
        <v>51</v>
      </c>
      <c r="C70" s="55">
        <v>24</v>
      </c>
      <c r="D70" s="61">
        <f>C70/C73</f>
        <v>0.1348314606741573</v>
      </c>
    </row>
    <row r="71" spans="2:5" ht="15.6" x14ac:dyDescent="0.3">
      <c r="B71" s="32" t="s">
        <v>52</v>
      </c>
      <c r="C71" s="57">
        <v>4</v>
      </c>
      <c r="D71" s="61">
        <f>C71/C73</f>
        <v>2.247191011235955E-2</v>
      </c>
    </row>
    <row r="72" spans="2:5" ht="15.6" x14ac:dyDescent="0.3">
      <c r="B72" s="32" t="s">
        <v>53</v>
      </c>
      <c r="C72" s="55">
        <v>90</v>
      </c>
      <c r="D72" s="61">
        <f>C72/C73</f>
        <v>0.5056179775280899</v>
      </c>
    </row>
    <row r="73" spans="2:5" ht="15.6" x14ac:dyDescent="0.3">
      <c r="B73" s="59" t="s">
        <v>30</v>
      </c>
      <c r="C73" s="31">
        <f>SUM(C69:C72)</f>
        <v>178</v>
      </c>
      <c r="D73" s="62">
        <f>C73/C73</f>
        <v>1</v>
      </c>
    </row>
    <row r="74" spans="2:5" x14ac:dyDescent="0.3">
      <c r="B74" s="100" t="s">
        <v>48</v>
      </c>
      <c r="C74" s="100"/>
      <c r="D74" s="100"/>
      <c r="E74" s="101"/>
    </row>
  </sheetData>
  <mergeCells count="10">
    <mergeCell ref="B23:C23"/>
    <mergeCell ref="D23:D24"/>
    <mergeCell ref="A22:E22"/>
    <mergeCell ref="A2:E2"/>
    <mergeCell ref="B12:E12"/>
    <mergeCell ref="B74:E74"/>
    <mergeCell ref="A36:E36"/>
    <mergeCell ref="B43:E43"/>
    <mergeCell ref="B58:E58"/>
    <mergeCell ref="B26:E26"/>
  </mergeCells>
  <conditionalFormatting sqref="D4:D10 D13">
    <cfRule type="dataBar" priority="4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{CFA8E4CB-BA8E-49DE-9F27-DBB9E1509717}</x14:id>
        </ext>
      </extLst>
    </cfRule>
  </conditionalFormatting>
  <conditionalFormatting sqref="D38:D41">
    <cfRule type="dataBar" priority="6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{11298AE4-BA4C-44A6-83E7-937FC896B624}</x14:id>
        </ext>
      </extLst>
    </cfRule>
  </conditionalFormatting>
  <conditionalFormatting sqref="D53:D56">
    <cfRule type="dataBar" priority="2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{A3D39996-75E1-484E-853C-313DB86370E0}</x14:id>
        </ext>
      </extLst>
    </cfRule>
  </conditionalFormatting>
  <conditionalFormatting sqref="D69:D72">
    <cfRule type="dataBar" priority="1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{7AF4FDAE-A945-4A07-9BA9-0DCF8A028538}</x14:id>
        </ext>
      </extLst>
    </cfRule>
  </conditionalFormatting>
  <pageMargins left="0.7" right="0.7" top="0.75" bottom="0.75" header="0.3" footer="0.3"/>
  <pageSetup paperSize="9" scale="82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CFA8E4CB-BA8E-49DE-9F27-DBB9E1509717}">
            <x14:dataBar minLength="0" maxLength="100" border="1" negativeBarBorderColorSameAsPositive="0">
              <x14:cfvo type="autoMin"/>
              <x14:cfvo type="autoMax"/>
              <x14:borderColor rgb="FFD6007B"/>
              <x14:negativeFillColor rgb="FFFF0000"/>
              <x14:negativeBorderColor rgb="FFFF0000"/>
              <x14:axisColor rgb="FF000000"/>
            </x14:dataBar>
          </x14:cfRule>
          <xm:sqref>D4:D10 D13</xm:sqref>
        </x14:conditionalFormatting>
        <x14:conditionalFormatting xmlns:xm="http://schemas.microsoft.com/office/excel/2006/main">
          <x14:cfRule type="dataBar" id="{11298AE4-BA4C-44A6-83E7-937FC896B624}">
            <x14:dataBar minLength="0" maxLength="100" border="1" negativeBarBorderColorSameAsPositive="0">
              <x14:cfvo type="autoMin"/>
              <x14:cfvo type="autoMax"/>
              <x14:borderColor rgb="FFD6007B"/>
              <x14:negativeFillColor rgb="FFFF0000"/>
              <x14:negativeBorderColor rgb="FFFF0000"/>
              <x14:axisColor rgb="FF000000"/>
            </x14:dataBar>
          </x14:cfRule>
          <xm:sqref>D38:D41</xm:sqref>
        </x14:conditionalFormatting>
        <x14:conditionalFormatting xmlns:xm="http://schemas.microsoft.com/office/excel/2006/main">
          <x14:cfRule type="dataBar" id="{A3D39996-75E1-484E-853C-313DB86370E0}">
            <x14:dataBar minLength="0" maxLength="100" border="1" negativeBarBorderColorSameAsPositive="0">
              <x14:cfvo type="autoMin"/>
              <x14:cfvo type="autoMax"/>
              <x14:borderColor rgb="FFD6007B"/>
              <x14:negativeFillColor rgb="FFFF0000"/>
              <x14:negativeBorderColor rgb="FFFF0000"/>
              <x14:axisColor rgb="FF000000"/>
            </x14:dataBar>
          </x14:cfRule>
          <xm:sqref>D53:D56</xm:sqref>
        </x14:conditionalFormatting>
        <x14:conditionalFormatting xmlns:xm="http://schemas.microsoft.com/office/excel/2006/main">
          <x14:cfRule type="dataBar" id="{7AF4FDAE-A945-4A07-9BA9-0DCF8A028538}">
            <x14:dataBar minLength="0" maxLength="100" border="1" negativeBarBorderColorSameAsPositive="0">
              <x14:cfvo type="autoMin"/>
              <x14:cfvo type="autoMax"/>
              <x14:borderColor rgb="FFD6007B"/>
              <x14:negativeFillColor rgb="FFFF0000"/>
              <x14:negativeBorderColor rgb="FFFF0000"/>
              <x14:axisColor rgb="FF000000"/>
            </x14:dataBar>
          </x14:cfRule>
          <xm:sqref>D69:D72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ED9913-BB99-46D5-9C1D-F099501D2440}">
  <dimension ref="A2:I33"/>
  <sheetViews>
    <sheetView showGridLines="0" topLeftCell="A28" zoomScaleNormal="100" workbookViewId="0">
      <selection activeCell="K39" sqref="K39"/>
    </sheetView>
  </sheetViews>
  <sheetFormatPr baseColWidth="10" defaultRowHeight="14.4" x14ac:dyDescent="0.3"/>
  <cols>
    <col min="2" max="3" width="16.6640625" customWidth="1"/>
    <col min="4" max="4" width="17.44140625" customWidth="1"/>
    <col min="5" max="5" width="11.44140625" bestFit="1" customWidth="1"/>
  </cols>
  <sheetData>
    <row r="2" spans="1:7" x14ac:dyDescent="0.3">
      <c r="A2" s="102" t="s">
        <v>70</v>
      </c>
      <c r="B2" s="102"/>
      <c r="C2" s="102"/>
      <c r="D2" s="102"/>
      <c r="E2" s="102"/>
      <c r="F2" s="102"/>
      <c r="G2" s="54"/>
    </row>
    <row r="3" spans="1:7" x14ac:dyDescent="0.3">
      <c r="B3" s="39" t="s">
        <v>0</v>
      </c>
      <c r="C3" s="39"/>
      <c r="D3" s="39" t="s">
        <v>55</v>
      </c>
    </row>
    <row r="4" spans="1:7" x14ac:dyDescent="0.3">
      <c r="B4" s="35" t="s">
        <v>56</v>
      </c>
      <c r="C4" s="35" t="s">
        <v>57</v>
      </c>
      <c r="D4" s="16">
        <v>1</v>
      </c>
    </row>
    <row r="5" spans="1:7" x14ac:dyDescent="0.3">
      <c r="B5" s="35" t="s">
        <v>20</v>
      </c>
      <c r="C5" s="35" t="s">
        <v>77</v>
      </c>
      <c r="D5" s="16">
        <v>1</v>
      </c>
    </row>
    <row r="6" spans="1:7" x14ac:dyDescent="0.3">
      <c r="B6" s="70" t="s">
        <v>30</v>
      </c>
      <c r="C6" s="73"/>
      <c r="D6" s="71">
        <v>2</v>
      </c>
      <c r="E6" s="72"/>
    </row>
    <row r="7" spans="1:7" x14ac:dyDescent="0.3">
      <c r="B7" s="91" t="s">
        <v>31</v>
      </c>
      <c r="C7" s="91"/>
      <c r="D7" s="91"/>
      <c r="E7" s="107"/>
    </row>
    <row r="25" spans="2:9" x14ac:dyDescent="0.3">
      <c r="F25" s="36"/>
      <c r="G25" s="36"/>
    </row>
    <row r="26" spans="2:9" x14ac:dyDescent="0.3">
      <c r="B26" s="110" t="s">
        <v>69</v>
      </c>
      <c r="F26" s="67"/>
      <c r="G26" s="54"/>
      <c r="H26" s="54"/>
      <c r="I26" s="54"/>
    </row>
    <row r="27" spans="2:9" x14ac:dyDescent="0.3">
      <c r="B27" s="67"/>
      <c r="C27" s="67"/>
      <c r="D27" s="67"/>
      <c r="E27" s="67"/>
    </row>
    <row r="28" spans="2:9" ht="28.8" x14ac:dyDescent="0.3">
      <c r="B28" s="39" t="s">
        <v>0</v>
      </c>
      <c r="C28" s="53" t="s">
        <v>58</v>
      </c>
    </row>
    <row r="29" spans="2:9" x14ac:dyDescent="0.3">
      <c r="B29" s="35" t="s">
        <v>20</v>
      </c>
      <c r="C29" s="16">
        <v>3</v>
      </c>
    </row>
    <row r="30" spans="2:9" x14ac:dyDescent="0.3">
      <c r="B30" s="35" t="s">
        <v>27</v>
      </c>
      <c r="C30" s="16">
        <v>1</v>
      </c>
    </row>
    <row r="31" spans="2:9" x14ac:dyDescent="0.3">
      <c r="B31" s="35" t="s">
        <v>28</v>
      </c>
      <c r="C31" s="16">
        <v>1</v>
      </c>
    </row>
    <row r="32" spans="2:9" x14ac:dyDescent="0.3">
      <c r="B32" s="70" t="s">
        <v>30</v>
      </c>
      <c r="C32" s="71">
        <v>5</v>
      </c>
      <c r="D32" s="72"/>
    </row>
    <row r="33" spans="2:5" x14ac:dyDescent="0.3">
      <c r="B33" s="91" t="s">
        <v>31</v>
      </c>
      <c r="C33" s="91"/>
      <c r="D33" s="107"/>
      <c r="E33" s="107"/>
    </row>
  </sheetData>
  <mergeCells count="3">
    <mergeCell ref="A2:F2"/>
    <mergeCell ref="B33:E33"/>
    <mergeCell ref="B7:E7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DC1D02-2318-4C99-81D7-0DE2E5A2645E}">
  <dimension ref="B2:E6"/>
  <sheetViews>
    <sheetView showGridLines="0" tabSelected="1" zoomScale="98" zoomScaleNormal="98" workbookViewId="0">
      <selection activeCell="J9" sqref="J9"/>
    </sheetView>
  </sheetViews>
  <sheetFormatPr baseColWidth="10" defaultRowHeight="14.4" x14ac:dyDescent="0.3"/>
  <cols>
    <col min="2" max="2" width="20.109375" customWidth="1"/>
    <col min="4" max="4" width="12.33203125" customWidth="1"/>
  </cols>
  <sheetData>
    <row r="2" spans="2:5" x14ac:dyDescent="0.3">
      <c r="B2" s="102" t="s">
        <v>68</v>
      </c>
      <c r="C2" s="102"/>
      <c r="D2" s="102"/>
      <c r="E2" s="54"/>
    </row>
    <row r="3" spans="2:5" ht="15.6" x14ac:dyDescent="0.3">
      <c r="B3" s="108" t="s">
        <v>59</v>
      </c>
      <c r="C3" s="108"/>
      <c r="D3" s="109" t="s">
        <v>30</v>
      </c>
    </row>
    <row r="4" spans="2:5" ht="31.2" x14ac:dyDescent="0.3">
      <c r="B4" s="37" t="s">
        <v>60</v>
      </c>
      <c r="C4" s="38" t="s">
        <v>6</v>
      </c>
      <c r="D4" s="109"/>
    </row>
    <row r="5" spans="2:5" ht="15.6" x14ac:dyDescent="0.3">
      <c r="B5" s="34">
        <v>56</v>
      </c>
      <c r="C5" s="34">
        <v>26</v>
      </c>
      <c r="D5" s="39">
        <f>B5+C5</f>
        <v>82</v>
      </c>
    </row>
    <row r="6" spans="2:5" x14ac:dyDescent="0.3">
      <c r="B6" s="101" t="s">
        <v>31</v>
      </c>
      <c r="C6" s="101"/>
      <c r="D6" s="101"/>
      <c r="E6" s="33"/>
    </row>
  </sheetData>
  <mergeCells count="4">
    <mergeCell ref="B3:C3"/>
    <mergeCell ref="D3:D4"/>
    <mergeCell ref="B6:D6"/>
    <mergeCell ref="B2:D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GENERAL</vt:lpstr>
      <vt:lpstr>MESES</vt:lpstr>
      <vt:lpstr>PROVINCIAS</vt:lpstr>
      <vt:lpstr>TIPO DE VIOLENCIA</vt:lpstr>
      <vt:lpstr>FEMINICIDIO</vt:lpstr>
      <vt:lpstr>PERSONAS ALBERGADAS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Cesar Garcia</cp:lastModifiedBy>
  <dcterms:created xsi:type="dcterms:W3CDTF">2022-07-04T13:22:39Z</dcterms:created>
  <dcterms:modified xsi:type="dcterms:W3CDTF">2022-11-16T15:10:32Z</dcterms:modified>
</cp:coreProperties>
</file>